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matuchova\Documents\MO Zastupitelstvo\2018 - 2022\Zprávy\2019 - č. 3 -\7. ZMO - 11.12.2019\na umo1.info\"/>
    </mc:Choice>
  </mc:AlternateContent>
  <bookViews>
    <workbookView xWindow="0" yWindow="0" windowWidth="16380" windowHeight="8190" tabRatio="986"/>
  </bookViews>
  <sheets>
    <sheet name="Zdroje" sheetId="1" r:id="rId1"/>
    <sheet name="Výdaje" sheetId="2" r:id="rId2"/>
    <sheet name="1" sheetId="3" state="hidden" r:id="rId3"/>
  </sheets>
  <definedNames>
    <definedName name="_xlnm.Print_Titles" localSheetId="1">Výdaje!$1:$1</definedName>
  </definedNames>
  <calcPr calcId="152511" fullCalcOnLoad="1"/>
</workbook>
</file>

<file path=xl/calcChain.xml><?xml version="1.0" encoding="utf-8"?>
<calcChain xmlns="http://schemas.openxmlformats.org/spreadsheetml/2006/main">
  <c r="I4" i="1" l="1"/>
  <c r="D2" i="2"/>
  <c r="E2" i="2"/>
  <c r="F2" i="2"/>
  <c r="A3" i="2"/>
  <c r="A4" i="2" s="1"/>
  <c r="A5" i="2" s="1"/>
  <c r="A6" i="2" s="1"/>
  <c r="A7" i="2"/>
  <c r="A8" i="2" s="1"/>
  <c r="A9" i="2" s="1"/>
  <c r="A10" i="2" s="1"/>
  <c r="A11" i="2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D28" i="2"/>
  <c r="D19" i="2"/>
  <c r="D18" i="2" s="1"/>
  <c r="E28" i="2"/>
  <c r="E19" i="2"/>
  <c r="E18" i="2"/>
  <c r="F28" i="2"/>
  <c r="F19" i="2"/>
  <c r="F18" i="2"/>
  <c r="D48" i="2"/>
  <c r="E48" i="2"/>
  <c r="F48" i="2"/>
  <c r="D51" i="2"/>
  <c r="D50" i="2" s="1"/>
  <c r="E51" i="2"/>
  <c r="F51" i="2"/>
  <c r="F50" i="2" s="1"/>
  <c r="D53" i="2"/>
  <c r="E53" i="2"/>
  <c r="E50" i="2" s="1"/>
  <c r="F53" i="2"/>
  <c r="D61" i="2"/>
  <c r="E61" i="2"/>
  <c r="F61" i="2"/>
  <c r="D63" i="2"/>
  <c r="E63" i="2"/>
  <c r="F63" i="2"/>
  <c r="D71" i="2"/>
  <c r="D77" i="2" s="1"/>
  <c r="E71" i="2"/>
  <c r="F71" i="2"/>
  <c r="F77" i="2" s="1"/>
  <c r="A4" i="1"/>
  <c r="A5" i="1" s="1"/>
  <c r="A6" i="1" s="1"/>
  <c r="A7" i="1"/>
  <c r="A8" i="1"/>
  <c r="A9" i="1" s="1"/>
  <c r="A10" i="1" s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H4" i="1"/>
  <c r="H3" i="1" s="1"/>
  <c r="J4" i="1"/>
  <c r="J3" i="1" s="1"/>
  <c r="J42" i="1" s="1"/>
  <c r="J50" i="1" s="1"/>
  <c r="H13" i="1"/>
  <c r="I13" i="1"/>
  <c r="J13" i="1"/>
  <c r="H16" i="1"/>
  <c r="H12" i="1"/>
  <c r="I16" i="1"/>
  <c r="J16" i="1"/>
  <c r="J12" i="1" s="1"/>
  <c r="H23" i="1"/>
  <c r="J23" i="1"/>
  <c r="I27" i="1"/>
  <c r="I23" i="1"/>
  <c r="H34" i="1"/>
  <c r="I34" i="1"/>
  <c r="J34" i="1"/>
  <c r="H37" i="1"/>
  <c r="I37" i="1"/>
  <c r="J37" i="1"/>
  <c r="I45" i="1"/>
  <c r="I48" i="1" s="1"/>
  <c r="H48" i="1"/>
  <c r="J48" i="1"/>
  <c r="H42" i="1"/>
  <c r="H50" i="1"/>
  <c r="I12" i="1" l="1"/>
  <c r="I3" i="1" s="1"/>
  <c r="I42" i="1" s="1"/>
  <c r="I50" i="1" s="1"/>
  <c r="E77" i="2"/>
</calcChain>
</file>

<file path=xl/sharedStrings.xml><?xml version="1.0" encoding="utf-8"?>
<sst xmlns="http://schemas.openxmlformats.org/spreadsheetml/2006/main" count="131" uniqueCount="127">
  <si>
    <t>Návrh rozpočtu MO Pardubice I na rok 2020</t>
  </si>
  <si>
    <t>č.ř.</t>
  </si>
  <si>
    <r>
      <t>PŘÍJMY</t>
    </r>
    <r>
      <rPr>
        <b/>
        <sz val="14"/>
        <rFont val="Arial CE"/>
        <family val="2"/>
        <charset val="238"/>
      </rPr>
      <t xml:space="preserve"> </t>
    </r>
    <r>
      <rPr>
        <i/>
        <sz val="12"/>
        <rFont val="Arial CE"/>
        <family val="2"/>
        <charset val="238"/>
      </rPr>
      <t>(údaje jsou v  Kč)</t>
    </r>
  </si>
  <si>
    <t>schválený rozpočet na rok 2019</t>
  </si>
  <si>
    <t>upravený rozpočet na rok 2019</t>
  </si>
  <si>
    <t>návrh rozpočtu na rok 2020</t>
  </si>
  <si>
    <t>1. Příjmy běžné - daňové</t>
  </si>
  <si>
    <t>Daň z přidané hodnoty - podíl dle statutu</t>
  </si>
  <si>
    <t>Podíl na státní správě</t>
  </si>
  <si>
    <t>Podíl na životním prostředí</t>
  </si>
  <si>
    <t>Podíl na dopravě</t>
  </si>
  <si>
    <t>Odvod části poplatku za TKO</t>
  </si>
  <si>
    <t>Transfer do rozpočtu města na náklady na pověřence GDPR</t>
  </si>
  <si>
    <t>Transfer do rozpočtu města na náklady na IT</t>
  </si>
  <si>
    <t>Transfer do rozpočtu města na nákup automobilu pro JSDH</t>
  </si>
  <si>
    <t>Poplatky a daně z vybraných činností</t>
  </si>
  <si>
    <t>Správní poplatky</t>
  </si>
  <si>
    <t>Poplatek za povolení k umístění herního prostoru</t>
  </si>
  <si>
    <t>Ostatní správní poplatky</t>
  </si>
  <si>
    <t>Místní poplatky</t>
  </si>
  <si>
    <t>Poplatek ze psů</t>
  </si>
  <si>
    <t>Poplatek za užívání veřejného prostranství</t>
  </si>
  <si>
    <t>Poplatek za povolení k vjezdu do vybraných míst</t>
  </si>
  <si>
    <t>Poplatek za TKO</t>
  </si>
  <si>
    <t>Odvod z loterií a jiných podobných her</t>
  </si>
  <si>
    <t>2. Příjmy běžné - nedaňové</t>
  </si>
  <si>
    <t>Ostaní příjmy z vlastní činnosti</t>
  </si>
  <si>
    <t>Příjmy z odstavné plochy za Domem hudby</t>
  </si>
  <si>
    <t>Přijaté sankční platby a pokuty</t>
  </si>
  <si>
    <t>Ostatní přijaté vratky transferů</t>
  </si>
  <si>
    <t>Přijaté nekapitálové příspěvky a náhrady</t>
  </si>
  <si>
    <t>Příjmy na parku Na Špici</t>
  </si>
  <si>
    <t>Příjmy z reklamních zařízení</t>
  </si>
  <si>
    <t>Příjmy z úroků</t>
  </si>
  <si>
    <t>Předpokládaná dotace na volby do zastupitelstev krajů</t>
  </si>
  <si>
    <t>3. Příjmy kapitálové</t>
  </si>
  <si>
    <t>Dary na investice</t>
  </si>
  <si>
    <t>4. Přijaté dotace</t>
  </si>
  <si>
    <t>Dotace z ESF a SR na program Zaměstnanost</t>
  </si>
  <si>
    <t>Dotace z ESF a SR na projekt Vzdělávání členů jednotek JSDH</t>
  </si>
  <si>
    <t>CELKEM PŘÍJMY</t>
  </si>
  <si>
    <r>
      <t xml:space="preserve">FINANCOVÁNÍ </t>
    </r>
    <r>
      <rPr>
        <i/>
        <sz val="12"/>
        <rFont val="Arial CE"/>
        <family val="2"/>
        <charset val="238"/>
      </rPr>
      <t>(údaje jsou v Kč)</t>
    </r>
  </si>
  <si>
    <t>Zapojení prostředků z roku 2018 resp. 2019</t>
  </si>
  <si>
    <t>Čerpání náhradního plnění - Bohemia sen a ostatní subjekty</t>
  </si>
  <si>
    <t>Zálohový příděl z rozpočtu do sociálního fondu</t>
  </si>
  <si>
    <t>CELKEM FINANCOVÁNÍ</t>
  </si>
  <si>
    <t>CELKEM ZDROJE</t>
  </si>
  <si>
    <t xml:space="preserve">            </t>
  </si>
  <si>
    <r>
      <t xml:space="preserve">VÝDAJE </t>
    </r>
    <r>
      <rPr>
        <i/>
        <sz val="12"/>
        <rFont val="Arial CE"/>
        <family val="2"/>
        <charset val="238"/>
      </rPr>
      <t>(údaje jsou v  Kč)</t>
    </r>
  </si>
  <si>
    <t>14. Vnitřní správa</t>
  </si>
  <si>
    <t>Platy zaměstnanců a náhrady mezd v době nemoci</t>
  </si>
  <si>
    <t>Odměny členů zastupitelstva a náhrady mezd v době nemoci</t>
  </si>
  <si>
    <t>Odměny členů komisí a výborů (ne členové zast.)</t>
  </si>
  <si>
    <t>Ostatní osobní výdaje</t>
  </si>
  <si>
    <t xml:space="preserve">Povinné sociální pojištění </t>
  </si>
  <si>
    <t xml:space="preserve">Veřejné zdravotní pojištění </t>
  </si>
  <si>
    <t>Ostatní povinné pojistné</t>
  </si>
  <si>
    <t>Cestovné</t>
  </si>
  <si>
    <t>Pohoštění</t>
  </si>
  <si>
    <t>Provoz ÚMO I</t>
  </si>
  <si>
    <t>Zpravodaj ÚMO I</t>
  </si>
  <si>
    <t>PD úpravy přízemí budovy U Divadla čp. 828 + realizace</t>
  </si>
  <si>
    <t>Provoz JSDH</t>
  </si>
  <si>
    <t>Projekt Vzdělávání členů jednotek JSDH (dotace vč. spoluúčasti)</t>
  </si>
  <si>
    <t>Náklady na volby do krajského zastupitelstva</t>
  </si>
  <si>
    <t>15. Životní prostředí</t>
  </si>
  <si>
    <t>15.1 - Životní prostředí - neinvestiční</t>
  </si>
  <si>
    <t>Platy zaměstnanců a náhrady mezd v době nemoci - prac.skup.</t>
  </si>
  <si>
    <t>Povinné sociální pojištění - pracovní skupina</t>
  </si>
  <si>
    <t>Veřejné zdravotní pojištění - pracovní skupina</t>
  </si>
  <si>
    <t>Platy zaměstnanců a náhrady mezd v době nemoci - zahradnice</t>
  </si>
  <si>
    <t>Povinné sociální pojištění - zahradnice</t>
  </si>
  <si>
    <t>Veřejné zdravotní pojištění - zahradnice</t>
  </si>
  <si>
    <t>Operativní údržba a úklid obvodu vč. nákladů na budovu TZ</t>
  </si>
  <si>
    <t>Péče o zeleň a o stromy</t>
  </si>
  <si>
    <t xml:space="preserve"> - seče trávy</t>
  </si>
  <si>
    <t xml:space="preserve"> - údržba a zálivky dřevin, květin. záhonů a mobil. váz včetně řezu živých plotů</t>
  </si>
  <si>
    <t xml:space="preserve"> - péče o zeleň - větší sadové úpravy</t>
  </si>
  <si>
    <t xml:space="preserve"> - péče o zeleň - operativní údržba</t>
  </si>
  <si>
    <t xml:space="preserve"> - péče o stromy - základní údržba</t>
  </si>
  <si>
    <t xml:space="preserve"> - péče o stromy - realizace mikroinjektáže stomů</t>
  </si>
  <si>
    <t xml:space="preserve"> - péče o stromy - frézování pařezů</t>
  </si>
  <si>
    <t xml:space="preserve"> - péče o stromy - zásahy na vybraných stromech</t>
  </si>
  <si>
    <t>Údržba Třídy Míru</t>
  </si>
  <si>
    <t>Údržba Tyršovy sady</t>
  </si>
  <si>
    <t>Údržba parku Na Špici</t>
  </si>
  <si>
    <t>Údržba prostoru Přednádraží</t>
  </si>
  <si>
    <t>Provedení inventarizace stromů</t>
  </si>
  <si>
    <t>Odpady</t>
  </si>
  <si>
    <t>Zahradní mobiliář a herní prvky</t>
  </si>
  <si>
    <t>Fontány ve městě - provoz</t>
  </si>
  <si>
    <t>Údržba zavlažovacích systémů</t>
  </si>
  <si>
    <t>Náhradní výsadby (plnění Bohemia sen + ost. subjekty)</t>
  </si>
  <si>
    <t>Změna zdroje vody u závlah u nádraží</t>
  </si>
  <si>
    <t>15.1 - Životní prostředí - investiční</t>
  </si>
  <si>
    <t>Vybudování workoutového hřiště v parku Na Špici ( z r. 2019)</t>
  </si>
  <si>
    <t>27. Doprava</t>
  </si>
  <si>
    <t xml:space="preserve">27.1 - Doprava neinvestiční </t>
  </si>
  <si>
    <t>Opravy a udržování komunikací</t>
  </si>
  <si>
    <t xml:space="preserve">27.2 - Doprava investiční </t>
  </si>
  <si>
    <t>Projektové dokumentace</t>
  </si>
  <si>
    <t>Přeložka VO v ul. U Kamenné vily</t>
  </si>
  <si>
    <t>Rekonstrukce chodníku ul. Štrossova</t>
  </si>
  <si>
    <t>Rozšíření VO na parkovišti u Domu hudby</t>
  </si>
  <si>
    <t>Rekosntrukce vnitrobloku ul. Dašická, Na Okrouhlíku, Stud. - III.et.</t>
  </si>
  <si>
    <t>Rekosntrukce vnitrobloku ul. Dašická, Na Okrouhlíku, Stud. - II.et.</t>
  </si>
  <si>
    <t>Regenerace panelového sídliště Závodu míru - III. etapa (z r.2019)</t>
  </si>
  <si>
    <t>33. Školství, mládež, tělovýchova</t>
  </si>
  <si>
    <t>Dotace a dary školám a na aktivity mládeže</t>
  </si>
  <si>
    <t>34. Kultura</t>
  </si>
  <si>
    <t>Akce pořádané MO I</t>
  </si>
  <si>
    <t>Náklady při významných výročích</t>
  </si>
  <si>
    <t>Životní jubilea</t>
  </si>
  <si>
    <t>Dotace a dary na kulturní akce</t>
  </si>
  <si>
    <t>Dotace Východočeskému divadlu Pardubice</t>
  </si>
  <si>
    <t>Dotace Komorní filharmonii Pardubice</t>
  </si>
  <si>
    <t>Vánoční výzdoba</t>
  </si>
  <si>
    <t>Rezervy</t>
  </si>
  <si>
    <t xml:space="preserve">Rezerva rady </t>
  </si>
  <si>
    <t>Rezerva starostky</t>
  </si>
  <si>
    <t>Rezerva místostarosty</t>
  </si>
  <si>
    <t>Rezerva rozpočtu</t>
  </si>
  <si>
    <t>Rezerva na řešení krizových situací dle krizového zákona</t>
  </si>
  <si>
    <t>CELKEM VÝDAJE</t>
  </si>
  <si>
    <t>Náklady na HM a DHM pro potřeby operativní údržby (z r. 2019)</t>
  </si>
  <si>
    <t>Dotace ze SR na volby do Evropského Parlamentu</t>
  </si>
  <si>
    <t>Dotace z rozpočtu Pk na nákup zásahových obleků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</si>
</sst>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 CE"/>
      <family val="2"/>
      <charset val="238"/>
    </font>
    <font>
      <b/>
      <sz val="20"/>
      <name val="Arial CE"/>
      <family val="2"/>
      <charset val="238"/>
    </font>
    <font>
      <b/>
      <sz val="18"/>
      <name val="Arial CE"/>
      <family val="2"/>
      <charset val="238"/>
    </font>
    <font>
      <b/>
      <sz val="14"/>
      <name val="Arial CE"/>
      <family val="2"/>
      <charset val="238"/>
    </font>
    <font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6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sz val="18"/>
      <name val="Arial CE"/>
      <family val="2"/>
      <charset val="238"/>
    </font>
    <font>
      <b/>
      <sz val="10"/>
      <name val="Arial CE"/>
      <family val="2"/>
      <charset val="238"/>
    </font>
    <font>
      <b/>
      <sz val="11"/>
      <name val="Arial CE"/>
      <family val="2"/>
      <charset val="238"/>
    </font>
    <font>
      <sz val="14"/>
      <name val="Arial CE"/>
      <family val="2"/>
      <charset val="238"/>
    </font>
    <font>
      <sz val="11"/>
      <name val="Arial CE"/>
      <family val="2"/>
      <charset val="238"/>
    </font>
    <font>
      <i/>
      <sz val="18"/>
      <name val="Arial CE"/>
      <family val="2"/>
      <charset val="238"/>
    </font>
    <font>
      <sz val="9"/>
      <name val="Arial CE"/>
      <family val="2"/>
      <charset val="238"/>
    </font>
    <font>
      <sz val="10"/>
      <color rgb="FFFF000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2" fillId="0" borderId="1" xfId="0" applyFont="1" applyFill="1" applyBorder="1" applyAlignment="1">
      <alignment horizontal="left" vertical="center"/>
    </xf>
    <xf numFmtId="4" fontId="5" fillId="0" borderId="1" xfId="0" applyNumberFormat="1" applyFont="1" applyFill="1" applyBorder="1" applyAlignment="1">
      <alignment horizontal="center" wrapText="1"/>
    </xf>
    <xf numFmtId="0" fontId="6" fillId="0" borderId="1" xfId="0" applyFont="1" applyBorder="1"/>
    <xf numFmtId="4" fontId="3" fillId="0" borderId="1" xfId="0" applyNumberFormat="1" applyFont="1" applyBorder="1"/>
    <xf numFmtId="0" fontId="3" fillId="0" borderId="1" xfId="0" applyFont="1" applyBorder="1"/>
    <xf numFmtId="4" fontId="0" fillId="0" borderId="0" xfId="0" applyNumberFormat="1"/>
    <xf numFmtId="0" fontId="7" fillId="0" borderId="1" xfId="0" applyFont="1" applyBorder="1"/>
    <xf numFmtId="4" fontId="7" fillId="0" borderId="1" xfId="0" applyNumberFormat="1" applyFont="1" applyBorder="1"/>
    <xf numFmtId="0" fontId="8" fillId="0" borderId="1" xfId="0" applyFont="1" applyBorder="1"/>
    <xf numFmtId="4" fontId="8" fillId="0" borderId="1" xfId="0" applyNumberFormat="1" applyFont="1" applyBorder="1"/>
    <xf numFmtId="0" fontId="9" fillId="0" borderId="0" xfId="0" applyFont="1"/>
    <xf numFmtId="4" fontId="0" fillId="0" borderId="1" xfId="0" applyNumberFormat="1" applyBorder="1"/>
    <xf numFmtId="0" fontId="2" fillId="2" borderId="1" xfId="0" applyFont="1" applyFill="1" applyBorder="1"/>
    <xf numFmtId="0" fontId="0" fillId="2" borderId="1" xfId="0" applyFill="1" applyBorder="1"/>
    <xf numFmtId="4" fontId="6" fillId="2" borderId="1" xfId="0" applyNumberFormat="1" applyFont="1" applyFill="1" applyBorder="1"/>
    <xf numFmtId="0" fontId="2" fillId="0" borderId="1" xfId="0" applyFont="1" applyBorder="1"/>
    <xf numFmtId="0" fontId="10" fillId="2" borderId="1" xfId="0" applyFont="1" applyFill="1" applyBorder="1"/>
    <xf numFmtId="4" fontId="2" fillId="2" borderId="1" xfId="0" applyNumberFormat="1" applyFont="1" applyFill="1" applyBorder="1"/>
    <xf numFmtId="0" fontId="11" fillId="0" borderId="0" xfId="0" applyFont="1"/>
    <xf numFmtId="0" fontId="0" fillId="0" borderId="0" xfId="0" applyFont="1"/>
    <xf numFmtId="0" fontId="1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/>
    </xf>
    <xf numFmtId="0" fontId="13" fillId="0" borderId="1" xfId="0" applyFont="1" applyFill="1" applyBorder="1"/>
    <xf numFmtId="4" fontId="6" fillId="0" borderId="1" xfId="0" applyNumberFormat="1" applyFont="1" applyFill="1" applyBorder="1"/>
    <xf numFmtId="0" fontId="7" fillId="0" borderId="1" xfId="0" applyFont="1" applyFill="1" applyBorder="1"/>
    <xf numFmtId="4" fontId="7" fillId="0" borderId="1" xfId="0" applyNumberFormat="1" applyFont="1" applyFill="1" applyBorder="1"/>
    <xf numFmtId="4" fontId="7" fillId="0" borderId="1" xfId="0" applyNumberFormat="1" applyFont="1" applyFill="1" applyBorder="1" applyAlignment="1"/>
    <xf numFmtId="0" fontId="0" fillId="0" borderId="1" xfId="0" applyFont="1" applyFill="1" applyBorder="1"/>
    <xf numFmtId="4" fontId="7" fillId="0" borderId="1" xfId="0" applyNumberFormat="1" applyFont="1" applyFill="1" applyBorder="1" applyAlignment="1">
      <alignment horizontal="right"/>
    </xf>
    <xf numFmtId="4" fontId="0" fillId="0" borderId="0" xfId="0" applyNumberFormat="1" applyFont="1"/>
    <xf numFmtId="0" fontId="6" fillId="0" borderId="1" xfId="0" applyFont="1" applyFill="1" applyBorder="1"/>
    <xf numFmtId="4" fontId="6" fillId="0" borderId="1" xfId="0" applyNumberFormat="1" applyFont="1" applyBorder="1"/>
    <xf numFmtId="0" fontId="3" fillId="0" borderId="1" xfId="0" applyFont="1" applyFill="1" applyBorder="1"/>
    <xf numFmtId="4" fontId="3" fillId="0" borderId="1" xfId="0" applyNumberFormat="1" applyFont="1" applyFill="1" applyBorder="1"/>
    <xf numFmtId="0" fontId="9" fillId="0" borderId="1" xfId="0" applyFont="1" applyFill="1" applyBorder="1"/>
    <xf numFmtId="4" fontId="9" fillId="0" borderId="1" xfId="0" applyNumberFormat="1" applyFont="1" applyFill="1" applyBorder="1" applyAlignment="1"/>
    <xf numFmtId="0" fontId="5" fillId="0" borderId="0" xfId="0" applyFont="1"/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0" fontId="0" fillId="0" borderId="1" xfId="0" applyFont="1" applyBorder="1"/>
    <xf numFmtId="0" fontId="7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4" fontId="7" fillId="0" borderId="1" xfId="0" applyNumberFormat="1" applyFont="1" applyBorder="1" applyAlignment="1">
      <alignment horizontal="right"/>
    </xf>
    <xf numFmtId="0" fontId="14" fillId="0" borderId="1" xfId="0" applyFont="1" applyBorder="1"/>
    <xf numFmtId="0" fontId="2" fillId="2" borderId="1" xfId="0" applyFont="1" applyFill="1" applyBorder="1" applyAlignment="1">
      <alignment horizontal="left"/>
    </xf>
    <xf numFmtId="0" fontId="15" fillId="2" borderId="1" xfId="0" applyFont="1" applyFill="1" applyBorder="1"/>
    <xf numFmtId="0" fontId="16" fillId="0" borderId="0" xfId="0" applyFont="1"/>
    <xf numFmtId="0" fontId="17" fillId="0" borderId="0" xfId="0" applyFont="1"/>
    <xf numFmtId="4" fontId="0" fillId="0" borderId="1" xfId="0" applyNumberFormat="1" applyFont="1" applyBorder="1"/>
    <xf numFmtId="0" fontId="1" fillId="0" borderId="0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abSelected="1" zoomScale="85" zoomScaleNormal="85" workbookViewId="0">
      <pane ySplit="2" topLeftCell="A3" activePane="bottomLeft" state="frozen"/>
      <selection pane="bottomLeft" activeCell="J13" sqref="J13"/>
    </sheetView>
  </sheetViews>
  <sheetFormatPr defaultRowHeight="12.75" x14ac:dyDescent="0.2"/>
  <cols>
    <col min="1" max="1" width="3.42578125" customWidth="1"/>
    <col min="2" max="5" width="0" hidden="1" customWidth="1"/>
    <col min="6" max="6" width="5" customWidth="1"/>
    <col min="7" max="7" width="67.28515625" customWidth="1"/>
    <col min="8" max="9" width="25.5703125" customWidth="1"/>
    <col min="10" max="10" width="25.42578125" customWidth="1"/>
    <col min="11" max="11" width="28" customWidth="1"/>
    <col min="12" max="12" width="19.85546875" customWidth="1"/>
  </cols>
  <sheetData>
    <row r="1" spans="1:12" ht="26.25" x14ac:dyDescent="0.4">
      <c r="F1" s="55" t="s">
        <v>0</v>
      </c>
      <c r="G1" s="55"/>
      <c r="H1" s="55"/>
      <c r="I1" s="55"/>
      <c r="J1" s="55"/>
    </row>
    <row r="2" spans="1:12" ht="25.5" x14ac:dyDescent="0.2">
      <c r="A2" t="s">
        <v>1</v>
      </c>
      <c r="F2" s="1"/>
      <c r="G2" s="2" t="s">
        <v>2</v>
      </c>
      <c r="H2" s="3" t="s">
        <v>3</v>
      </c>
      <c r="I2" s="3" t="s">
        <v>4</v>
      </c>
      <c r="J2" s="3" t="s">
        <v>5</v>
      </c>
    </row>
    <row r="3" spans="1:12" ht="21" customHeight="1" x14ac:dyDescent="0.3">
      <c r="A3">
        <v>1</v>
      </c>
      <c r="F3" s="4" t="s">
        <v>6</v>
      </c>
      <c r="G3" s="1"/>
      <c r="H3" s="5">
        <f>H4+H12</f>
        <v>50452800</v>
      </c>
      <c r="I3" s="5">
        <f>I4+I12</f>
        <v>50118200</v>
      </c>
      <c r="J3" s="5">
        <f>J4+J12</f>
        <v>53608900</v>
      </c>
    </row>
    <row r="4" spans="1:12" ht="18" x14ac:dyDescent="0.25">
      <c r="A4">
        <f t="shared" ref="A4:A50" si="0">+A3+1</f>
        <v>2</v>
      </c>
      <c r="F4" s="6"/>
      <c r="G4" s="6" t="s">
        <v>7</v>
      </c>
      <c r="H4" s="5">
        <f>SUM(H5:H11)</f>
        <v>38232800</v>
      </c>
      <c r="I4" s="5">
        <f>SUM(I5:I11)</f>
        <v>37818200</v>
      </c>
      <c r="J4" s="5">
        <f>SUM(J5:J9)</f>
        <v>39438900</v>
      </c>
      <c r="L4" s="7"/>
    </row>
    <row r="5" spans="1:12" ht="16.5" customHeight="1" x14ac:dyDescent="0.2">
      <c r="A5">
        <f t="shared" si="0"/>
        <v>3</v>
      </c>
      <c r="F5" s="1"/>
      <c r="G5" s="8" t="s">
        <v>8</v>
      </c>
      <c r="H5" s="9">
        <v>13649900</v>
      </c>
      <c r="I5" s="9">
        <v>13649900</v>
      </c>
      <c r="J5" s="9">
        <v>14850900</v>
      </c>
      <c r="L5" s="7"/>
    </row>
    <row r="6" spans="1:12" ht="16.5" customHeight="1" x14ac:dyDescent="0.2">
      <c r="A6">
        <f t="shared" si="0"/>
        <v>4</v>
      </c>
      <c r="F6" s="1"/>
      <c r="G6" s="8" t="s">
        <v>9</v>
      </c>
      <c r="H6" s="9">
        <v>23579500</v>
      </c>
      <c r="I6" s="9">
        <v>23579500</v>
      </c>
      <c r="J6" s="9">
        <v>25447300</v>
      </c>
    </row>
    <row r="7" spans="1:12" ht="16.5" customHeight="1" x14ac:dyDescent="0.2">
      <c r="A7">
        <f t="shared" si="0"/>
        <v>5</v>
      </c>
      <c r="F7" s="1"/>
      <c r="G7" s="8" t="s">
        <v>10</v>
      </c>
      <c r="H7" s="9">
        <v>9367100</v>
      </c>
      <c r="I7" s="9">
        <v>9367100</v>
      </c>
      <c r="J7" s="9">
        <v>10109100</v>
      </c>
      <c r="L7" s="7"/>
    </row>
    <row r="8" spans="1:12" ht="16.5" customHeight="1" x14ac:dyDescent="0.2">
      <c r="A8">
        <f t="shared" si="0"/>
        <v>6</v>
      </c>
      <c r="F8" s="1"/>
      <c r="G8" s="8" t="s">
        <v>11</v>
      </c>
      <c r="H8" s="9">
        <v>-8363700</v>
      </c>
      <c r="I8" s="9">
        <v>-8363700</v>
      </c>
      <c r="J8" s="9">
        <v>-10968400</v>
      </c>
    </row>
    <row r="9" spans="1:12" ht="16.5" customHeight="1" x14ac:dyDescent="0.2">
      <c r="A9">
        <f t="shared" si="0"/>
        <v>7</v>
      </c>
      <c r="F9" s="1"/>
      <c r="G9" s="8" t="s">
        <v>12</v>
      </c>
      <c r="H9" s="9">
        <v>0</v>
      </c>
      <c r="I9" s="9">
        <v>-72600</v>
      </c>
      <c r="J9" s="9">
        <v>0</v>
      </c>
    </row>
    <row r="10" spans="1:12" ht="16.5" customHeight="1" x14ac:dyDescent="0.2">
      <c r="A10">
        <f t="shared" si="0"/>
        <v>8</v>
      </c>
      <c r="F10" s="1"/>
      <c r="G10" s="8" t="s">
        <v>13</v>
      </c>
      <c r="H10" s="9">
        <v>0</v>
      </c>
      <c r="I10" s="9">
        <v>-61000</v>
      </c>
      <c r="J10" s="9">
        <v>0</v>
      </c>
    </row>
    <row r="11" spans="1:12" ht="16.5" customHeight="1" x14ac:dyDescent="0.2">
      <c r="A11">
        <f t="shared" si="0"/>
        <v>9</v>
      </c>
      <c r="F11" s="1"/>
      <c r="G11" s="8" t="s">
        <v>14</v>
      </c>
      <c r="H11" s="9">
        <v>0</v>
      </c>
      <c r="I11" s="9">
        <v>-281000</v>
      </c>
      <c r="J11" s="9">
        <v>0</v>
      </c>
    </row>
    <row r="12" spans="1:12" ht="17.25" customHeight="1" x14ac:dyDescent="0.25">
      <c r="A12">
        <f t="shared" si="0"/>
        <v>10</v>
      </c>
      <c r="F12" s="6"/>
      <c r="G12" s="6" t="s">
        <v>15</v>
      </c>
      <c r="H12" s="5">
        <f>H13+H16+H21</f>
        <v>12220000</v>
      </c>
      <c r="I12" s="5">
        <f>I13+I16+I21</f>
        <v>12300000</v>
      </c>
      <c r="J12" s="5">
        <f>J13+J16+J21</f>
        <v>14170000</v>
      </c>
    </row>
    <row r="13" spans="1:12" ht="16.5" customHeight="1" x14ac:dyDescent="0.25">
      <c r="A13">
        <f t="shared" si="0"/>
        <v>11</v>
      </c>
      <c r="F13" s="1"/>
      <c r="G13" s="10" t="s">
        <v>16</v>
      </c>
      <c r="H13" s="11">
        <f>H14+H15</f>
        <v>570000</v>
      </c>
      <c r="I13" s="11">
        <f>I14+I15</f>
        <v>500000</v>
      </c>
      <c r="J13" s="11">
        <f>J14+J15</f>
        <v>520000</v>
      </c>
    </row>
    <row r="14" spans="1:12" ht="16.5" customHeight="1" x14ac:dyDescent="0.2">
      <c r="A14">
        <f t="shared" si="0"/>
        <v>12</v>
      </c>
      <c r="F14" s="1"/>
      <c r="G14" s="8" t="s">
        <v>17</v>
      </c>
      <c r="H14" s="9">
        <v>120000</v>
      </c>
      <c r="I14" s="9">
        <v>50000</v>
      </c>
      <c r="J14" s="9">
        <v>70000</v>
      </c>
      <c r="L14" s="12"/>
    </row>
    <row r="15" spans="1:12" ht="16.5" customHeight="1" x14ac:dyDescent="0.2">
      <c r="A15">
        <f t="shared" si="0"/>
        <v>13</v>
      </c>
      <c r="F15" s="1"/>
      <c r="G15" s="8" t="s">
        <v>18</v>
      </c>
      <c r="H15" s="9">
        <v>450000</v>
      </c>
      <c r="I15" s="9">
        <v>450000</v>
      </c>
      <c r="J15" s="9">
        <v>450000</v>
      </c>
      <c r="L15" s="12"/>
    </row>
    <row r="16" spans="1:12" ht="16.5" customHeight="1" x14ac:dyDescent="0.25">
      <c r="A16">
        <f t="shared" si="0"/>
        <v>14</v>
      </c>
      <c r="F16" s="1"/>
      <c r="G16" s="10" t="s">
        <v>19</v>
      </c>
      <c r="H16" s="11">
        <f>SUM(H17:H20)</f>
        <v>11650000</v>
      </c>
      <c r="I16" s="11">
        <f>SUM(I17:I20)</f>
        <v>11800000</v>
      </c>
      <c r="J16" s="11">
        <f>SUM(J17:J20)</f>
        <v>13650000</v>
      </c>
      <c r="L16" s="12"/>
    </row>
    <row r="17" spans="1:12" ht="16.5" customHeight="1" x14ac:dyDescent="0.2">
      <c r="A17">
        <f t="shared" si="0"/>
        <v>15</v>
      </c>
      <c r="F17" s="1"/>
      <c r="G17" s="8" t="s">
        <v>20</v>
      </c>
      <c r="H17" s="9">
        <v>500000</v>
      </c>
      <c r="I17" s="9">
        <v>500000</v>
      </c>
      <c r="J17" s="9">
        <v>500000</v>
      </c>
      <c r="L17" s="12"/>
    </row>
    <row r="18" spans="1:12" ht="16.5" customHeight="1" x14ac:dyDescent="0.2">
      <c r="A18">
        <f t="shared" si="0"/>
        <v>16</v>
      </c>
      <c r="F18" s="1"/>
      <c r="G18" s="8" t="s">
        <v>21</v>
      </c>
      <c r="H18" s="9">
        <v>2000000</v>
      </c>
      <c r="I18" s="9">
        <v>2150000</v>
      </c>
      <c r="J18" s="9">
        <v>2000000</v>
      </c>
      <c r="L18" s="12"/>
    </row>
    <row r="19" spans="1:12" ht="16.5" customHeight="1" x14ac:dyDescent="0.2">
      <c r="A19">
        <f t="shared" si="0"/>
        <v>17</v>
      </c>
      <c r="F19" s="1"/>
      <c r="G19" s="8" t="s">
        <v>22</v>
      </c>
      <c r="H19" s="9">
        <v>150000</v>
      </c>
      <c r="I19" s="9">
        <v>150000</v>
      </c>
      <c r="J19" s="9">
        <v>150000</v>
      </c>
      <c r="L19" s="12"/>
    </row>
    <row r="20" spans="1:12" ht="16.5" customHeight="1" x14ac:dyDescent="0.2">
      <c r="A20">
        <f t="shared" si="0"/>
        <v>18</v>
      </c>
      <c r="F20" s="1"/>
      <c r="G20" s="8" t="s">
        <v>23</v>
      </c>
      <c r="H20" s="9">
        <v>9000000</v>
      </c>
      <c r="I20" s="9">
        <v>9000000</v>
      </c>
      <c r="J20" s="9">
        <v>11000000</v>
      </c>
      <c r="L20" s="12"/>
    </row>
    <row r="21" spans="1:12" ht="16.5" customHeight="1" x14ac:dyDescent="0.25">
      <c r="A21">
        <f t="shared" si="0"/>
        <v>19</v>
      </c>
      <c r="F21" s="1"/>
      <c r="G21" s="10" t="s">
        <v>24</v>
      </c>
      <c r="H21" s="11">
        <v>0</v>
      </c>
      <c r="I21" s="11">
        <v>0</v>
      </c>
      <c r="J21" s="11">
        <v>0</v>
      </c>
      <c r="L21" s="12"/>
    </row>
    <row r="22" spans="1:12" x14ac:dyDescent="0.2">
      <c r="A22">
        <f t="shared" si="0"/>
        <v>20</v>
      </c>
      <c r="F22" s="1"/>
      <c r="G22" s="1"/>
      <c r="H22" s="13"/>
      <c r="I22" s="54"/>
      <c r="J22" s="13"/>
    </row>
    <row r="23" spans="1:12" ht="21" customHeight="1" x14ac:dyDescent="0.3">
      <c r="A23">
        <f t="shared" si="0"/>
        <v>21</v>
      </c>
      <c r="F23" s="4" t="s">
        <v>25</v>
      </c>
      <c r="G23" s="1"/>
      <c r="H23" s="5">
        <f>SUM(H24:H32)</f>
        <v>1940000</v>
      </c>
      <c r="I23" s="5">
        <f>SUM(I24:I32)</f>
        <v>1540000</v>
      </c>
      <c r="J23" s="5">
        <f>SUM(J24:J32)</f>
        <v>2050000</v>
      </c>
    </row>
    <row r="24" spans="1:12" ht="16.5" customHeight="1" x14ac:dyDescent="0.3">
      <c r="A24">
        <f t="shared" si="0"/>
        <v>22</v>
      </c>
      <c r="F24" s="4"/>
      <c r="G24" s="8" t="s">
        <v>26</v>
      </c>
      <c r="H24" s="9">
        <v>40000</v>
      </c>
      <c r="I24" s="9">
        <v>210000</v>
      </c>
      <c r="J24" s="9">
        <v>320000</v>
      </c>
    </row>
    <row r="25" spans="1:12" ht="16.5" customHeight="1" x14ac:dyDescent="0.3">
      <c r="A25">
        <f t="shared" si="0"/>
        <v>23</v>
      </c>
      <c r="F25" s="4"/>
      <c r="G25" s="8" t="s">
        <v>27</v>
      </c>
      <c r="H25" s="9">
        <v>500000</v>
      </c>
      <c r="I25" s="9">
        <v>500000</v>
      </c>
      <c r="J25" s="9">
        <v>350000</v>
      </c>
    </row>
    <row r="26" spans="1:12" ht="16.5" customHeight="1" x14ac:dyDescent="0.2">
      <c r="A26">
        <f t="shared" si="0"/>
        <v>24</v>
      </c>
      <c r="F26" s="1"/>
      <c r="G26" s="8" t="s">
        <v>28</v>
      </c>
      <c r="H26" s="9">
        <v>200000</v>
      </c>
      <c r="I26" s="9">
        <v>200000</v>
      </c>
      <c r="J26" s="9">
        <v>200000</v>
      </c>
    </row>
    <row r="27" spans="1:12" ht="16.5" customHeight="1" x14ac:dyDescent="0.2">
      <c r="A27">
        <f t="shared" si="0"/>
        <v>25</v>
      </c>
      <c r="F27" s="1"/>
      <c r="G27" s="8" t="s">
        <v>29</v>
      </c>
      <c r="H27" s="9">
        <v>0</v>
      </c>
      <c r="I27" s="9">
        <f>+H27+J27</f>
        <v>0</v>
      </c>
      <c r="J27" s="9">
        <v>0</v>
      </c>
    </row>
    <row r="28" spans="1:12" ht="16.5" customHeight="1" x14ac:dyDescent="0.2">
      <c r="A28">
        <f t="shared" si="0"/>
        <v>26</v>
      </c>
      <c r="F28" s="1"/>
      <c r="G28" s="8" t="s">
        <v>30</v>
      </c>
      <c r="H28" s="9">
        <v>10000</v>
      </c>
      <c r="I28" s="9">
        <v>130000</v>
      </c>
      <c r="J28" s="9">
        <v>30000</v>
      </c>
    </row>
    <row r="29" spans="1:12" ht="16.5" customHeight="1" x14ac:dyDescent="0.2">
      <c r="A29">
        <f t="shared" si="0"/>
        <v>27</v>
      </c>
      <c r="F29" s="1"/>
      <c r="G29" s="8" t="s">
        <v>31</v>
      </c>
      <c r="H29" s="9">
        <v>50000</v>
      </c>
      <c r="I29" s="9">
        <v>60000</v>
      </c>
      <c r="J29" s="9">
        <v>60000</v>
      </c>
    </row>
    <row r="30" spans="1:12" ht="16.5" customHeight="1" x14ac:dyDescent="0.2">
      <c r="A30">
        <f t="shared" si="0"/>
        <v>28</v>
      </c>
      <c r="F30" s="1"/>
      <c r="G30" s="8" t="s">
        <v>32</v>
      </c>
      <c r="H30" s="9">
        <v>400000</v>
      </c>
      <c r="I30" s="9">
        <v>400000</v>
      </c>
      <c r="J30" s="9">
        <v>370000</v>
      </c>
    </row>
    <row r="31" spans="1:12" ht="16.5" customHeight="1" x14ac:dyDescent="0.2">
      <c r="A31">
        <f t="shared" si="0"/>
        <v>29</v>
      </c>
      <c r="F31" s="8"/>
      <c r="G31" s="8" t="s">
        <v>33</v>
      </c>
      <c r="H31" s="9">
        <v>40000</v>
      </c>
      <c r="I31" s="9">
        <v>40000</v>
      </c>
      <c r="J31" s="9">
        <v>70000</v>
      </c>
    </row>
    <row r="32" spans="1:12" ht="16.5" customHeight="1" x14ac:dyDescent="0.2">
      <c r="A32">
        <f t="shared" si="0"/>
        <v>30</v>
      </c>
      <c r="F32" s="8"/>
      <c r="G32" s="8" t="s">
        <v>34</v>
      </c>
      <c r="H32" s="9">
        <v>700000</v>
      </c>
      <c r="I32" s="9">
        <v>0</v>
      </c>
      <c r="J32" s="9">
        <v>650000</v>
      </c>
    </row>
    <row r="33" spans="1:10" ht="14.25" customHeight="1" x14ac:dyDescent="0.2">
      <c r="A33">
        <f t="shared" si="0"/>
        <v>31</v>
      </c>
      <c r="F33" s="1"/>
      <c r="G33" s="1"/>
      <c r="H33" s="13"/>
      <c r="I33" s="54"/>
      <c r="J33" s="13"/>
    </row>
    <row r="34" spans="1:10" ht="19.5" customHeight="1" x14ac:dyDescent="0.3">
      <c r="A34">
        <f t="shared" si="0"/>
        <v>32</v>
      </c>
      <c r="F34" s="4" t="s">
        <v>35</v>
      </c>
      <c r="G34" s="1"/>
      <c r="H34" s="5">
        <f>SUM(H35:H35)</f>
        <v>0</v>
      </c>
      <c r="I34" s="5">
        <f>SUM(I35:I35)</f>
        <v>417000</v>
      </c>
      <c r="J34" s="5">
        <f>SUM(J35:J35)</f>
        <v>0</v>
      </c>
    </row>
    <row r="35" spans="1:10" ht="17.25" customHeight="1" x14ac:dyDescent="0.3">
      <c r="A35">
        <f t="shared" si="0"/>
        <v>33</v>
      </c>
      <c r="F35" s="4"/>
      <c r="G35" s="8" t="s">
        <v>36</v>
      </c>
      <c r="H35" s="9">
        <v>0</v>
      </c>
      <c r="I35" s="9">
        <v>417000</v>
      </c>
      <c r="J35" s="9">
        <v>0</v>
      </c>
    </row>
    <row r="36" spans="1:10" ht="12.75" customHeight="1" x14ac:dyDescent="0.2">
      <c r="A36">
        <f t="shared" si="0"/>
        <v>34</v>
      </c>
      <c r="F36" s="1"/>
      <c r="G36" s="1"/>
      <c r="H36" s="13"/>
      <c r="I36" s="54"/>
      <c r="J36" s="13"/>
    </row>
    <row r="37" spans="1:10" ht="21" customHeight="1" x14ac:dyDescent="0.3">
      <c r="A37">
        <f t="shared" si="0"/>
        <v>35</v>
      </c>
      <c r="F37" s="4" t="s">
        <v>37</v>
      </c>
      <c r="G37" s="1"/>
      <c r="H37" s="5">
        <f>SUM(H38:H41)</f>
        <v>245000</v>
      </c>
      <c r="I37" s="5">
        <f>SUM(I38:I41)</f>
        <v>1104000</v>
      </c>
      <c r="J37" s="5">
        <f>SUM(J41:J41)</f>
        <v>0</v>
      </c>
    </row>
    <row r="38" spans="1:10" ht="17.25" customHeight="1" x14ac:dyDescent="0.3">
      <c r="A38">
        <f t="shared" si="0"/>
        <v>36</v>
      </c>
      <c r="F38" s="4"/>
      <c r="G38" s="8" t="s">
        <v>38</v>
      </c>
      <c r="H38" s="9">
        <v>0</v>
      </c>
      <c r="I38" s="9">
        <v>78000</v>
      </c>
      <c r="J38" s="9">
        <v>0</v>
      </c>
    </row>
    <row r="39" spans="1:10" ht="17.25" customHeight="1" x14ac:dyDescent="0.3">
      <c r="A39">
        <f t="shared" si="0"/>
        <v>37</v>
      </c>
      <c r="F39" s="4"/>
      <c r="G39" s="8" t="s">
        <v>126</v>
      </c>
      <c r="H39" s="9">
        <v>0</v>
      </c>
      <c r="I39" s="9">
        <v>27000</v>
      </c>
      <c r="J39" s="9">
        <v>0</v>
      </c>
    </row>
    <row r="40" spans="1:10" ht="17.25" customHeight="1" x14ac:dyDescent="0.3">
      <c r="A40">
        <f t="shared" si="0"/>
        <v>38</v>
      </c>
      <c r="F40" s="4"/>
      <c r="G40" s="8" t="s">
        <v>125</v>
      </c>
      <c r="H40" s="9">
        <v>0</v>
      </c>
      <c r="I40" s="9">
        <v>593800</v>
      </c>
      <c r="J40" s="9">
        <v>0</v>
      </c>
    </row>
    <row r="41" spans="1:10" ht="18" customHeight="1" x14ac:dyDescent="0.3">
      <c r="A41">
        <f t="shared" si="0"/>
        <v>39</v>
      </c>
      <c r="F41" s="4"/>
      <c r="G41" s="8" t="s">
        <v>39</v>
      </c>
      <c r="H41" s="9">
        <v>245000</v>
      </c>
      <c r="I41" s="9">
        <v>405200</v>
      </c>
      <c r="J41" s="9">
        <v>0</v>
      </c>
    </row>
    <row r="42" spans="1:10" ht="24" customHeight="1" x14ac:dyDescent="0.35">
      <c r="A42">
        <f t="shared" si="0"/>
        <v>40</v>
      </c>
      <c r="F42" s="14" t="s">
        <v>40</v>
      </c>
      <c r="G42" s="15"/>
      <c r="H42" s="16">
        <f>H3+H23+H34+H37</f>
        <v>52637800</v>
      </c>
      <c r="I42" s="16">
        <f>I3+I23+I34+I37</f>
        <v>53179200</v>
      </c>
      <c r="J42" s="16">
        <f>J3+J23+J37</f>
        <v>55658900</v>
      </c>
    </row>
    <row r="43" spans="1:10" ht="11.25" customHeight="1" x14ac:dyDescent="0.35">
      <c r="A43">
        <f t="shared" si="0"/>
        <v>41</v>
      </c>
      <c r="F43" s="17"/>
      <c r="G43" s="1"/>
      <c r="H43" s="9"/>
      <c r="I43" s="9"/>
      <c r="J43" s="9"/>
    </row>
    <row r="44" spans="1:10" ht="23.25" x14ac:dyDescent="0.35">
      <c r="A44">
        <f t="shared" si="0"/>
        <v>42</v>
      </c>
      <c r="F44" s="17"/>
      <c r="G44" s="17" t="s">
        <v>41</v>
      </c>
      <c r="H44" s="9"/>
      <c r="I44" s="9"/>
      <c r="J44" s="9"/>
    </row>
    <row r="45" spans="1:10" ht="18.75" customHeight="1" x14ac:dyDescent="0.35">
      <c r="A45">
        <f t="shared" si="0"/>
        <v>43</v>
      </c>
      <c r="F45" s="17"/>
      <c r="G45" s="10" t="s">
        <v>42</v>
      </c>
      <c r="H45" s="11">
        <v>7000000</v>
      </c>
      <c r="I45" s="11">
        <f>13352446.06+43404.1</f>
        <v>13395850.16</v>
      </c>
      <c r="J45" s="11">
        <v>8500000</v>
      </c>
    </row>
    <row r="46" spans="1:10" ht="18" customHeight="1" x14ac:dyDescent="0.35">
      <c r="A46">
        <f t="shared" si="0"/>
        <v>44</v>
      </c>
      <c r="F46" s="17"/>
      <c r="G46" s="10" t="s">
        <v>43</v>
      </c>
      <c r="H46" s="11">
        <v>199000</v>
      </c>
      <c r="I46" s="11">
        <v>199000</v>
      </c>
      <c r="J46" s="11">
        <v>0</v>
      </c>
    </row>
    <row r="47" spans="1:10" ht="18" customHeight="1" x14ac:dyDescent="0.25">
      <c r="A47">
        <f t="shared" si="0"/>
        <v>45</v>
      </c>
      <c r="F47" s="1"/>
      <c r="G47" s="10" t="s">
        <v>44</v>
      </c>
      <c r="H47" s="11">
        <v>-793000</v>
      </c>
      <c r="I47" s="11">
        <v>-1174011.51</v>
      </c>
      <c r="J47" s="11">
        <v>-845000</v>
      </c>
    </row>
    <row r="48" spans="1:10" ht="24" customHeight="1" x14ac:dyDescent="0.35">
      <c r="A48">
        <f t="shared" si="0"/>
        <v>46</v>
      </c>
      <c r="F48" s="14" t="s">
        <v>45</v>
      </c>
      <c r="G48" s="15"/>
      <c r="H48" s="16">
        <f>SUM(H45:H47)</f>
        <v>6406000</v>
      </c>
      <c r="I48" s="16">
        <f>SUM(I45:I47)</f>
        <v>12420838.65</v>
      </c>
      <c r="J48" s="16">
        <f>SUM(J45:J47)</f>
        <v>7655000</v>
      </c>
    </row>
    <row r="49" spans="1:10" ht="23.25" x14ac:dyDescent="0.35">
      <c r="A49">
        <f t="shared" si="0"/>
        <v>47</v>
      </c>
      <c r="F49" s="17"/>
      <c r="G49" s="1"/>
      <c r="H49" s="13"/>
      <c r="I49" s="54"/>
      <c r="J49" s="13"/>
    </row>
    <row r="50" spans="1:10" ht="23.25" x14ac:dyDescent="0.35">
      <c r="A50">
        <f t="shared" si="0"/>
        <v>48</v>
      </c>
      <c r="F50" s="14" t="s">
        <v>46</v>
      </c>
      <c r="G50" s="18"/>
      <c r="H50" s="19">
        <f>+H42+H48</f>
        <v>59043800</v>
      </c>
      <c r="I50" s="19">
        <f>+I42+I48</f>
        <v>65600038.649999999</v>
      </c>
      <c r="J50" s="19">
        <f>+J42+J48</f>
        <v>63313900</v>
      </c>
    </row>
    <row r="55" spans="1:10" x14ac:dyDescent="0.2">
      <c r="F55" t="s">
        <v>47</v>
      </c>
    </row>
  </sheetData>
  <sheetProtection selectLockedCells="1" selectUnlockedCells="1"/>
  <mergeCells count="1">
    <mergeCell ref="F1:J1"/>
  </mergeCells>
  <printOptions horizontalCentered="1"/>
  <pageMargins left="0" right="0" top="0.39374999999999999" bottom="0.39374999999999999" header="0.51180555555555551" footer="0.51180555555555551"/>
  <pageSetup paperSize="9" scale="65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zoomScale="85" zoomScaleNormal="85" workbookViewId="0">
      <pane ySplit="1" topLeftCell="A43" activePane="bottomLeft" state="frozen"/>
      <selection pane="bottomLeft" activeCell="F43" sqref="F43"/>
    </sheetView>
  </sheetViews>
  <sheetFormatPr defaultRowHeight="17.100000000000001" customHeight="1" x14ac:dyDescent="0.2"/>
  <cols>
    <col min="1" max="1" width="3.5703125" style="21" customWidth="1"/>
    <col min="2" max="2" width="6.28515625" style="21" customWidth="1"/>
    <col min="3" max="3" width="70.85546875" style="21" customWidth="1"/>
    <col min="4" max="4" width="25.5703125" style="21" customWidth="1"/>
    <col min="5" max="5" width="25.5703125" style="53" customWidth="1"/>
    <col min="6" max="6" width="25.7109375" style="21" customWidth="1"/>
    <col min="7" max="7" width="17.28515625" customWidth="1"/>
    <col min="8" max="8" width="12.85546875" style="21" customWidth="1"/>
    <col min="9" max="16384" width="9.140625" style="21"/>
  </cols>
  <sheetData>
    <row r="1" spans="1:8" ht="26.25" customHeight="1" x14ac:dyDescent="0.35">
      <c r="A1" s="21" t="s">
        <v>1</v>
      </c>
      <c r="B1" s="22"/>
      <c r="C1" s="23" t="s">
        <v>48</v>
      </c>
      <c r="D1" s="24" t="s">
        <v>3</v>
      </c>
      <c r="E1" s="24" t="s">
        <v>4</v>
      </c>
      <c r="F1" s="24" t="s">
        <v>5</v>
      </c>
    </row>
    <row r="2" spans="1:8" ht="21" customHeight="1" x14ac:dyDescent="0.3">
      <c r="A2" s="21">
        <v>1</v>
      </c>
      <c r="B2" s="25" t="s">
        <v>49</v>
      </c>
      <c r="C2" s="26"/>
      <c r="D2" s="27">
        <f>SUM(D3:D17)</f>
        <v>17743000</v>
      </c>
      <c r="E2" s="27">
        <f>SUM(E3:E17)</f>
        <v>18578810</v>
      </c>
      <c r="F2" s="27">
        <f>SUM(F3:F17)</f>
        <v>19636000</v>
      </c>
    </row>
    <row r="3" spans="1:8" ht="17.100000000000001" customHeight="1" x14ac:dyDescent="0.25">
      <c r="A3" s="21">
        <f t="shared" ref="A3:A77" si="0">+A2+1</f>
        <v>2</v>
      </c>
      <c r="B3" s="22"/>
      <c r="C3" s="28" t="s">
        <v>50</v>
      </c>
      <c r="D3" s="29">
        <v>8300000</v>
      </c>
      <c r="E3" s="30">
        <v>8098000</v>
      </c>
      <c r="F3" s="29">
        <v>9150000</v>
      </c>
    </row>
    <row r="4" spans="1:8" ht="17.100000000000001" customHeight="1" x14ac:dyDescent="0.25">
      <c r="A4" s="21">
        <f t="shared" si="0"/>
        <v>3</v>
      </c>
      <c r="B4" s="22"/>
      <c r="C4" s="28" t="s">
        <v>51</v>
      </c>
      <c r="D4" s="29">
        <v>1650000</v>
      </c>
      <c r="E4" s="30">
        <v>1650000</v>
      </c>
      <c r="F4" s="29">
        <v>1650000</v>
      </c>
    </row>
    <row r="5" spans="1:8" ht="17.100000000000001" customHeight="1" x14ac:dyDescent="0.25">
      <c r="A5" s="21">
        <f t="shared" si="0"/>
        <v>4</v>
      </c>
      <c r="B5" s="22"/>
      <c r="C5" s="28" t="s">
        <v>52</v>
      </c>
      <c r="D5" s="29">
        <v>25000</v>
      </c>
      <c r="E5" s="30">
        <v>25000</v>
      </c>
      <c r="F5" s="29">
        <v>25000</v>
      </c>
    </row>
    <row r="6" spans="1:8" ht="17.100000000000001" customHeight="1" x14ac:dyDescent="0.2">
      <c r="A6" s="21">
        <f t="shared" si="0"/>
        <v>5</v>
      </c>
      <c r="B6" s="31"/>
      <c r="C6" s="28" t="s">
        <v>53</v>
      </c>
      <c r="D6" s="29">
        <v>395000</v>
      </c>
      <c r="E6" s="30">
        <v>575000</v>
      </c>
      <c r="F6" s="29">
        <v>500000</v>
      </c>
    </row>
    <row r="7" spans="1:8" ht="17.100000000000001" customHeight="1" x14ac:dyDescent="0.2">
      <c r="A7" s="21">
        <f t="shared" si="0"/>
        <v>6</v>
      </c>
      <c r="B7" s="31"/>
      <c r="C7" s="28" t="s">
        <v>54</v>
      </c>
      <c r="D7" s="29">
        <v>2434000</v>
      </c>
      <c r="E7" s="30">
        <v>2464000</v>
      </c>
      <c r="F7" s="29">
        <v>2661000</v>
      </c>
    </row>
    <row r="8" spans="1:8" ht="17.100000000000001" customHeight="1" x14ac:dyDescent="0.2">
      <c r="A8" s="21">
        <f t="shared" si="0"/>
        <v>7</v>
      </c>
      <c r="B8" s="31"/>
      <c r="C8" s="28" t="s">
        <v>55</v>
      </c>
      <c r="D8" s="32">
        <v>942000</v>
      </c>
      <c r="E8" s="30">
        <v>952000</v>
      </c>
      <c r="F8" s="32">
        <v>1022000</v>
      </c>
    </row>
    <row r="9" spans="1:8" ht="17.100000000000001" customHeight="1" x14ac:dyDescent="0.2">
      <c r="A9" s="21">
        <f t="shared" si="0"/>
        <v>8</v>
      </c>
      <c r="B9" s="31"/>
      <c r="C9" s="28" t="s">
        <v>56</v>
      </c>
      <c r="D9" s="32">
        <v>52000</v>
      </c>
      <c r="E9" s="30">
        <v>55000</v>
      </c>
      <c r="F9" s="32">
        <v>58000</v>
      </c>
      <c r="H9" s="33"/>
    </row>
    <row r="10" spans="1:8" ht="17.100000000000001" customHeight="1" x14ac:dyDescent="0.2">
      <c r="A10" s="21">
        <f t="shared" si="0"/>
        <v>9</v>
      </c>
      <c r="B10" s="31"/>
      <c r="C10" s="28" t="s">
        <v>57</v>
      </c>
      <c r="D10" s="32">
        <v>30000</v>
      </c>
      <c r="E10" s="30">
        <v>30000</v>
      </c>
      <c r="F10" s="32">
        <v>30000</v>
      </c>
    </row>
    <row r="11" spans="1:8" ht="17.100000000000001" customHeight="1" x14ac:dyDescent="0.2">
      <c r="A11" s="21">
        <f t="shared" si="0"/>
        <v>10</v>
      </c>
      <c r="B11" s="31"/>
      <c r="C11" s="28" t="s">
        <v>58</v>
      </c>
      <c r="D11" s="32">
        <v>50000</v>
      </c>
      <c r="E11" s="30">
        <v>100000</v>
      </c>
      <c r="F11" s="32">
        <v>60000</v>
      </c>
    </row>
    <row r="12" spans="1:8" ht="17.100000000000001" customHeight="1" x14ac:dyDescent="0.2">
      <c r="A12" s="21">
        <f t="shared" si="0"/>
        <v>11</v>
      </c>
      <c r="B12" s="31"/>
      <c r="C12" s="28" t="s">
        <v>59</v>
      </c>
      <c r="D12" s="32">
        <v>2600000</v>
      </c>
      <c r="E12" s="30">
        <v>3000000</v>
      </c>
      <c r="F12" s="32">
        <v>2800000</v>
      </c>
    </row>
    <row r="13" spans="1:8" ht="17.100000000000001" customHeight="1" x14ac:dyDescent="0.2">
      <c r="A13" s="21">
        <f t="shared" si="0"/>
        <v>12</v>
      </c>
      <c r="B13" s="31"/>
      <c r="C13" s="28" t="s">
        <v>60</v>
      </c>
      <c r="D13" s="29">
        <v>150000</v>
      </c>
      <c r="E13" s="30">
        <v>300000</v>
      </c>
      <c r="F13" s="29">
        <v>380000</v>
      </c>
    </row>
    <row r="14" spans="1:8" ht="17.100000000000001" customHeight="1" x14ac:dyDescent="0.2">
      <c r="A14" s="21">
        <f t="shared" si="0"/>
        <v>13</v>
      </c>
      <c r="B14" s="31"/>
      <c r="C14" s="28" t="s">
        <v>61</v>
      </c>
      <c r="D14" s="29">
        <v>0</v>
      </c>
      <c r="E14" s="30">
        <v>90000</v>
      </c>
      <c r="F14" s="29">
        <v>550000</v>
      </c>
    </row>
    <row r="15" spans="1:8" ht="17.100000000000001" customHeight="1" x14ac:dyDescent="0.2">
      <c r="A15" s="21">
        <f t="shared" si="0"/>
        <v>14</v>
      </c>
      <c r="B15" s="31"/>
      <c r="C15" s="28" t="s">
        <v>62</v>
      </c>
      <c r="D15" s="29">
        <v>150000</v>
      </c>
      <c r="E15" s="30">
        <v>146000</v>
      </c>
      <c r="F15" s="29">
        <v>100000</v>
      </c>
    </row>
    <row r="16" spans="1:8" ht="17.100000000000001" customHeight="1" x14ac:dyDescent="0.2">
      <c r="A16" s="21">
        <f t="shared" si="0"/>
        <v>15</v>
      </c>
      <c r="B16" s="31"/>
      <c r="C16" s="28" t="s">
        <v>63</v>
      </c>
      <c r="D16" s="29">
        <v>265000</v>
      </c>
      <c r="E16" s="30">
        <v>500000</v>
      </c>
      <c r="F16" s="29">
        <v>0</v>
      </c>
    </row>
    <row r="17" spans="1:8" ht="17.100000000000001" customHeight="1" x14ac:dyDescent="0.2">
      <c r="A17" s="21">
        <f t="shared" si="0"/>
        <v>16</v>
      </c>
      <c r="B17" s="31"/>
      <c r="C17" s="28" t="s">
        <v>64</v>
      </c>
      <c r="D17" s="29">
        <v>700000</v>
      </c>
      <c r="E17" s="29">
        <v>593810</v>
      </c>
      <c r="F17" s="29">
        <v>650000</v>
      </c>
    </row>
    <row r="18" spans="1:8" ht="21" customHeight="1" x14ac:dyDescent="0.3">
      <c r="A18" s="21">
        <f t="shared" si="0"/>
        <v>17</v>
      </c>
      <c r="B18" s="34" t="s">
        <v>65</v>
      </c>
      <c r="C18" s="31"/>
      <c r="D18" s="35">
        <f>+D19+D48</f>
        <v>24609000</v>
      </c>
      <c r="E18" s="35">
        <f>+E19+E48</f>
        <v>27332415</v>
      </c>
      <c r="F18" s="35">
        <f>+F19+F48</f>
        <v>26714000</v>
      </c>
      <c r="H18" s="20"/>
    </row>
    <row r="19" spans="1:8" ht="19.5" customHeight="1" x14ac:dyDescent="0.3">
      <c r="A19" s="21">
        <f t="shared" si="0"/>
        <v>18</v>
      </c>
      <c r="B19" s="34"/>
      <c r="C19" s="36" t="s">
        <v>66</v>
      </c>
      <c r="D19" s="37">
        <f>SUM(D20:D47)-SUM(D29:D36)</f>
        <v>24609000</v>
      </c>
      <c r="E19" s="37">
        <f>SUM(E20:E47)-SUM(E29:E36)</f>
        <v>26582415</v>
      </c>
      <c r="F19" s="37">
        <f>SUM(F20:F47)-SUM(F29:F36)</f>
        <v>26014000</v>
      </c>
      <c r="H19" s="20"/>
    </row>
    <row r="20" spans="1:8" ht="16.5" customHeight="1" x14ac:dyDescent="0.3">
      <c r="A20" s="21">
        <f t="shared" si="0"/>
        <v>19</v>
      </c>
      <c r="B20" s="34"/>
      <c r="C20" s="28" t="s">
        <v>67</v>
      </c>
      <c r="D20" s="29">
        <v>1950000</v>
      </c>
      <c r="E20" s="29">
        <v>1950000</v>
      </c>
      <c r="F20" s="29">
        <v>2450000</v>
      </c>
      <c r="H20" s="20"/>
    </row>
    <row r="21" spans="1:8" ht="16.5" customHeight="1" x14ac:dyDescent="0.3">
      <c r="A21" s="21">
        <f t="shared" si="0"/>
        <v>20</v>
      </c>
      <c r="B21" s="34"/>
      <c r="C21" s="28" t="s">
        <v>68</v>
      </c>
      <c r="D21" s="29">
        <v>491000</v>
      </c>
      <c r="E21" s="29">
        <v>491000</v>
      </c>
      <c r="F21" s="29">
        <v>608000</v>
      </c>
      <c r="H21" s="20"/>
    </row>
    <row r="22" spans="1:8" ht="16.5" customHeight="1" x14ac:dyDescent="0.3">
      <c r="A22" s="21">
        <f t="shared" si="0"/>
        <v>21</v>
      </c>
      <c r="B22" s="34"/>
      <c r="C22" s="28" t="s">
        <v>69</v>
      </c>
      <c r="D22" s="29">
        <v>177000</v>
      </c>
      <c r="E22" s="29">
        <v>177000</v>
      </c>
      <c r="F22" s="29">
        <v>221000</v>
      </c>
      <c r="H22" s="20"/>
    </row>
    <row r="23" spans="1:8" ht="16.5" customHeight="1" x14ac:dyDescent="0.3">
      <c r="A23" s="21">
        <f t="shared" si="0"/>
        <v>22</v>
      </c>
      <c r="B23" s="34"/>
      <c r="C23" s="28" t="s">
        <v>70</v>
      </c>
      <c r="D23" s="29">
        <v>1780000</v>
      </c>
      <c r="E23" s="29">
        <v>1780000</v>
      </c>
      <c r="F23" s="29">
        <v>1950000</v>
      </c>
      <c r="H23" s="20"/>
    </row>
    <row r="24" spans="1:8" ht="16.5" customHeight="1" x14ac:dyDescent="0.3">
      <c r="A24" s="21">
        <f t="shared" si="0"/>
        <v>23</v>
      </c>
      <c r="B24" s="34"/>
      <c r="C24" s="28" t="s">
        <v>71</v>
      </c>
      <c r="D24" s="29">
        <v>450000</v>
      </c>
      <c r="E24" s="29">
        <v>450000</v>
      </c>
      <c r="F24" s="29">
        <v>484000</v>
      </c>
      <c r="H24" s="20"/>
    </row>
    <row r="25" spans="1:8" ht="16.5" customHeight="1" x14ac:dyDescent="0.3">
      <c r="A25" s="21">
        <f t="shared" si="0"/>
        <v>24</v>
      </c>
      <c r="B25" s="34"/>
      <c r="C25" s="28" t="s">
        <v>72</v>
      </c>
      <c r="D25" s="29">
        <v>162000</v>
      </c>
      <c r="E25" s="29">
        <v>162000</v>
      </c>
      <c r="F25" s="29">
        <v>176000</v>
      </c>
      <c r="H25" s="20"/>
    </row>
    <row r="26" spans="1:8" ht="17.100000000000001" customHeight="1" x14ac:dyDescent="0.25">
      <c r="A26" s="21">
        <f t="shared" si="0"/>
        <v>25</v>
      </c>
      <c r="B26" s="36"/>
      <c r="C26" s="28" t="s">
        <v>73</v>
      </c>
      <c r="D26" s="32">
        <v>1200000</v>
      </c>
      <c r="E26" s="29">
        <v>1414000</v>
      </c>
      <c r="F26" s="32">
        <v>1300000</v>
      </c>
      <c r="H26" s="20"/>
    </row>
    <row r="27" spans="1:8" ht="17.100000000000001" customHeight="1" x14ac:dyDescent="0.25">
      <c r="A27" s="21">
        <f t="shared" si="0"/>
        <v>26</v>
      </c>
      <c r="B27" s="36"/>
      <c r="C27" s="28" t="s">
        <v>124</v>
      </c>
      <c r="D27" s="32">
        <v>80000</v>
      </c>
      <c r="E27" s="29">
        <v>1530000</v>
      </c>
      <c r="F27" s="32">
        <v>1550000</v>
      </c>
      <c r="H27" s="20"/>
    </row>
    <row r="28" spans="1:8" ht="17.100000000000001" customHeight="1" x14ac:dyDescent="0.25">
      <c r="A28" s="21">
        <f t="shared" si="0"/>
        <v>27</v>
      </c>
      <c r="B28" s="36"/>
      <c r="C28" s="28" t="s">
        <v>74</v>
      </c>
      <c r="D28" s="30">
        <f>SUM(D29:D36)</f>
        <v>5840000</v>
      </c>
      <c r="E28" s="30">
        <f>SUM(E29:E36)</f>
        <v>5460000</v>
      </c>
      <c r="F28" s="30">
        <f>SUM(F29:F36)</f>
        <v>4450000</v>
      </c>
      <c r="H28" s="20"/>
    </row>
    <row r="29" spans="1:8" ht="17.100000000000001" customHeight="1" x14ac:dyDescent="0.25">
      <c r="A29" s="21">
        <f t="shared" si="0"/>
        <v>28</v>
      </c>
      <c r="B29" s="36"/>
      <c r="C29" s="38" t="s">
        <v>75</v>
      </c>
      <c r="D29" s="39">
        <v>2050000</v>
      </c>
      <c r="E29" s="39">
        <v>2220000</v>
      </c>
      <c r="F29" s="39">
        <v>2100000</v>
      </c>
      <c r="H29" s="20"/>
    </row>
    <row r="30" spans="1:8" ht="17.100000000000001" customHeight="1" x14ac:dyDescent="0.25">
      <c r="A30" s="21">
        <f t="shared" si="0"/>
        <v>29</v>
      </c>
      <c r="B30" s="36"/>
      <c r="C30" s="38" t="s">
        <v>76</v>
      </c>
      <c r="D30" s="39">
        <v>1050000</v>
      </c>
      <c r="E30" s="39">
        <v>1100000</v>
      </c>
      <c r="F30" s="39">
        <v>600000</v>
      </c>
      <c r="H30" s="20"/>
    </row>
    <row r="31" spans="1:8" ht="17.100000000000001" customHeight="1" x14ac:dyDescent="0.25">
      <c r="A31" s="21">
        <f t="shared" si="0"/>
        <v>30</v>
      </c>
      <c r="B31" s="36"/>
      <c r="C31" s="38" t="s">
        <v>77</v>
      </c>
      <c r="D31" s="39">
        <v>1000000</v>
      </c>
      <c r="E31" s="39">
        <v>700000</v>
      </c>
      <c r="F31" s="39">
        <v>400000</v>
      </c>
      <c r="H31" s="20"/>
    </row>
    <row r="32" spans="1:8" ht="17.100000000000001" customHeight="1" x14ac:dyDescent="0.25">
      <c r="A32" s="21">
        <f t="shared" si="0"/>
        <v>31</v>
      </c>
      <c r="B32" s="36"/>
      <c r="C32" s="38" t="s">
        <v>78</v>
      </c>
      <c r="D32" s="39">
        <v>50000</v>
      </c>
      <c r="E32" s="39">
        <v>50000</v>
      </c>
      <c r="F32" s="39">
        <v>50000</v>
      </c>
      <c r="H32" s="20"/>
    </row>
    <row r="33" spans="1:9" ht="17.100000000000001" customHeight="1" x14ac:dyDescent="0.25">
      <c r="A33" s="21">
        <f t="shared" si="0"/>
        <v>32</v>
      </c>
      <c r="B33" s="36"/>
      <c r="C33" s="38" t="s">
        <v>79</v>
      </c>
      <c r="D33" s="39">
        <v>550000</v>
      </c>
      <c r="E33" s="39">
        <v>550000</v>
      </c>
      <c r="F33" s="39">
        <v>650000</v>
      </c>
      <c r="H33" s="20"/>
    </row>
    <row r="34" spans="1:9" ht="17.100000000000001" customHeight="1" x14ac:dyDescent="0.25">
      <c r="A34" s="21">
        <f t="shared" si="0"/>
        <v>33</v>
      </c>
      <c r="B34" s="36"/>
      <c r="C34" s="38" t="s">
        <v>80</v>
      </c>
      <c r="D34" s="39">
        <v>90000</v>
      </c>
      <c r="E34" s="39">
        <v>90000</v>
      </c>
      <c r="F34" s="39">
        <v>0</v>
      </c>
      <c r="H34" s="20"/>
    </row>
    <row r="35" spans="1:9" ht="17.100000000000001" customHeight="1" x14ac:dyDescent="0.25">
      <c r="A35" s="21">
        <f t="shared" si="0"/>
        <v>34</v>
      </c>
      <c r="B35" s="36"/>
      <c r="C35" s="38" t="s">
        <v>81</v>
      </c>
      <c r="D35" s="39">
        <v>100000</v>
      </c>
      <c r="E35" s="39">
        <v>100000</v>
      </c>
      <c r="F35" s="39">
        <v>0</v>
      </c>
      <c r="H35" s="20"/>
    </row>
    <row r="36" spans="1:9" ht="17.100000000000001" customHeight="1" x14ac:dyDescent="0.25">
      <c r="A36" s="21">
        <f t="shared" si="0"/>
        <v>35</v>
      </c>
      <c r="B36" s="36"/>
      <c r="C36" s="38" t="s">
        <v>82</v>
      </c>
      <c r="D36" s="39">
        <v>950000</v>
      </c>
      <c r="E36" s="39">
        <v>650000</v>
      </c>
      <c r="F36" s="39">
        <v>650000</v>
      </c>
      <c r="H36" s="20"/>
    </row>
    <row r="37" spans="1:9" ht="17.100000000000001" customHeight="1" x14ac:dyDescent="0.25">
      <c r="A37" s="21">
        <f t="shared" si="0"/>
        <v>36</v>
      </c>
      <c r="B37" s="36"/>
      <c r="C37" s="28" t="s">
        <v>83</v>
      </c>
      <c r="D37" s="30">
        <v>650000</v>
      </c>
      <c r="E37" s="30">
        <v>671000</v>
      </c>
      <c r="F37" s="30">
        <v>670000</v>
      </c>
      <c r="H37" s="20"/>
    </row>
    <row r="38" spans="1:9" ht="17.100000000000001" customHeight="1" x14ac:dyDescent="0.25">
      <c r="A38" s="21">
        <f t="shared" si="0"/>
        <v>37</v>
      </c>
      <c r="B38" s="36"/>
      <c r="C38" s="28" t="s">
        <v>84</v>
      </c>
      <c r="D38" s="30">
        <v>4900000</v>
      </c>
      <c r="E38" s="30">
        <v>5050000</v>
      </c>
      <c r="F38" s="30">
        <v>5300000</v>
      </c>
      <c r="H38" s="20"/>
    </row>
    <row r="39" spans="1:9" ht="17.100000000000001" customHeight="1" x14ac:dyDescent="0.25">
      <c r="A39" s="21">
        <f t="shared" si="0"/>
        <v>38</v>
      </c>
      <c r="B39" s="36"/>
      <c r="C39" s="28" t="s">
        <v>85</v>
      </c>
      <c r="D39" s="30">
        <v>1400000</v>
      </c>
      <c r="E39" s="30">
        <v>1450000</v>
      </c>
      <c r="F39" s="30">
        <v>1400000</v>
      </c>
      <c r="H39" s="20"/>
    </row>
    <row r="40" spans="1:9" ht="17.100000000000001" customHeight="1" x14ac:dyDescent="0.25">
      <c r="A40" s="21">
        <f t="shared" si="0"/>
        <v>39</v>
      </c>
      <c r="B40" s="36"/>
      <c r="C40" s="28" t="s">
        <v>86</v>
      </c>
      <c r="D40" s="30">
        <v>400000</v>
      </c>
      <c r="E40" s="30">
        <v>450000</v>
      </c>
      <c r="F40" s="30">
        <v>450000</v>
      </c>
      <c r="H40" s="20"/>
    </row>
    <row r="41" spans="1:9" ht="17.100000000000001" customHeight="1" x14ac:dyDescent="0.25">
      <c r="A41" s="21">
        <f t="shared" si="0"/>
        <v>40</v>
      </c>
      <c r="B41" s="36"/>
      <c r="C41" s="28" t="s">
        <v>87</v>
      </c>
      <c r="D41" s="30">
        <v>210000</v>
      </c>
      <c r="E41" s="30">
        <v>210000</v>
      </c>
      <c r="F41" s="30">
        <v>185000</v>
      </c>
      <c r="H41" s="20"/>
    </row>
    <row r="42" spans="1:9" ht="17.100000000000001" customHeight="1" x14ac:dyDescent="0.25">
      <c r="A42" s="21">
        <f t="shared" si="0"/>
        <v>41</v>
      </c>
      <c r="B42" s="36"/>
      <c r="C42" s="28" t="s">
        <v>88</v>
      </c>
      <c r="D42" s="32">
        <v>3410000</v>
      </c>
      <c r="E42" s="30">
        <v>3608000</v>
      </c>
      <c r="F42" s="30">
        <v>3450000</v>
      </c>
      <c r="H42" s="20"/>
    </row>
    <row r="43" spans="1:9" ht="17.100000000000001" customHeight="1" x14ac:dyDescent="0.25">
      <c r="A43" s="21">
        <f t="shared" si="0"/>
        <v>42</v>
      </c>
      <c r="B43" s="36"/>
      <c r="C43" s="28" t="s">
        <v>89</v>
      </c>
      <c r="D43" s="32">
        <v>500000</v>
      </c>
      <c r="E43" s="30">
        <v>720000</v>
      </c>
      <c r="F43" s="32">
        <v>750000</v>
      </c>
      <c r="H43" s="20"/>
    </row>
    <row r="44" spans="1:9" ht="17.100000000000001" customHeight="1" x14ac:dyDescent="0.25">
      <c r="A44" s="21">
        <f t="shared" si="0"/>
        <v>43</v>
      </c>
      <c r="B44" s="36"/>
      <c r="C44" s="28" t="s">
        <v>90</v>
      </c>
      <c r="D44" s="32">
        <v>550000</v>
      </c>
      <c r="E44" s="30">
        <v>550000</v>
      </c>
      <c r="F44" s="32">
        <v>500000</v>
      </c>
      <c r="H44" s="20"/>
    </row>
    <row r="45" spans="1:9" ht="17.100000000000001" customHeight="1" x14ac:dyDescent="0.25">
      <c r="A45" s="21">
        <f t="shared" si="0"/>
        <v>44</v>
      </c>
      <c r="B45" s="36"/>
      <c r="C45" s="28" t="s">
        <v>91</v>
      </c>
      <c r="D45" s="32">
        <v>120000</v>
      </c>
      <c r="E45" s="30">
        <v>120000</v>
      </c>
      <c r="F45" s="32">
        <v>120000</v>
      </c>
      <c r="H45" s="20"/>
    </row>
    <row r="46" spans="1:9" ht="17.100000000000001" customHeight="1" x14ac:dyDescent="0.25">
      <c r="A46" s="21">
        <f t="shared" si="0"/>
        <v>45</v>
      </c>
      <c r="B46" s="36"/>
      <c r="C46" s="28" t="s">
        <v>92</v>
      </c>
      <c r="D46" s="32">
        <v>199000</v>
      </c>
      <c r="E46" s="30">
        <v>199415</v>
      </c>
      <c r="F46" s="32">
        <v>0</v>
      </c>
      <c r="H46" s="40"/>
      <c r="I46" s="12"/>
    </row>
    <row r="47" spans="1:9" ht="17.100000000000001" customHeight="1" x14ac:dyDescent="0.25">
      <c r="A47" s="21">
        <f t="shared" si="0"/>
        <v>46</v>
      </c>
      <c r="B47" s="36"/>
      <c r="C47" s="28" t="s">
        <v>93</v>
      </c>
      <c r="D47" s="32">
        <v>140000</v>
      </c>
      <c r="E47" s="30">
        <v>140000</v>
      </c>
      <c r="F47" s="32">
        <v>0</v>
      </c>
      <c r="H47" s="20"/>
    </row>
    <row r="48" spans="1:9" ht="17.100000000000001" customHeight="1" x14ac:dyDescent="0.25">
      <c r="A48" s="21">
        <f t="shared" si="0"/>
        <v>47</v>
      </c>
      <c r="B48" s="36"/>
      <c r="C48" s="36" t="s">
        <v>94</v>
      </c>
      <c r="D48" s="37">
        <f>SUM(D49:D49)</f>
        <v>0</v>
      </c>
      <c r="E48" s="37">
        <f>SUM(E49:E49)</f>
        <v>750000</v>
      </c>
      <c r="F48" s="37">
        <f>SUM(F49:F49)</f>
        <v>700000</v>
      </c>
      <c r="H48" s="20"/>
    </row>
    <row r="49" spans="1:8" ht="17.100000000000001" customHeight="1" x14ac:dyDescent="0.25">
      <c r="A49" s="21">
        <f t="shared" si="0"/>
        <v>48</v>
      </c>
      <c r="B49" s="36"/>
      <c r="C49" s="28" t="s">
        <v>95</v>
      </c>
      <c r="D49" s="32">
        <v>0</v>
      </c>
      <c r="E49" s="30">
        <v>750000</v>
      </c>
      <c r="F49" s="32">
        <v>700000</v>
      </c>
      <c r="H49" s="20"/>
    </row>
    <row r="50" spans="1:8" ht="21" customHeight="1" x14ac:dyDescent="0.3">
      <c r="A50" s="21">
        <f t="shared" si="0"/>
        <v>49</v>
      </c>
      <c r="B50" s="41" t="s">
        <v>96</v>
      </c>
      <c r="C50" s="6"/>
      <c r="D50" s="35">
        <f>+D51+D53</f>
        <v>12785000</v>
      </c>
      <c r="E50" s="35">
        <f>+E51+E53</f>
        <v>18120000</v>
      </c>
      <c r="F50" s="35">
        <f>+F51+F53</f>
        <v>15385000</v>
      </c>
      <c r="H50" s="20"/>
    </row>
    <row r="51" spans="1:8" ht="19.5" customHeight="1" x14ac:dyDescent="0.3">
      <c r="A51" s="21">
        <f t="shared" si="0"/>
        <v>50</v>
      </c>
      <c r="B51" s="42"/>
      <c r="C51" s="6" t="s">
        <v>97</v>
      </c>
      <c r="D51" s="5">
        <f>SUM(D52:D52)</f>
        <v>5000000</v>
      </c>
      <c r="E51" s="5">
        <f>SUM(E52:E52)</f>
        <v>5000000</v>
      </c>
      <c r="F51" s="5">
        <f>SUM(F52:F52)</f>
        <v>5000000</v>
      </c>
      <c r="H51" s="20"/>
    </row>
    <row r="52" spans="1:8" ht="17.100000000000001" customHeight="1" x14ac:dyDescent="0.2">
      <c r="A52" s="21">
        <f t="shared" si="0"/>
        <v>51</v>
      </c>
      <c r="B52" s="43"/>
      <c r="C52" s="8" t="s">
        <v>98</v>
      </c>
      <c r="D52" s="32">
        <v>5000000</v>
      </c>
      <c r="E52" s="32">
        <v>5000000</v>
      </c>
      <c r="F52" s="32">
        <v>5000000</v>
      </c>
    </row>
    <row r="53" spans="1:8" ht="19.5" customHeight="1" x14ac:dyDescent="0.25">
      <c r="A53" s="21">
        <f t="shared" si="0"/>
        <v>52</v>
      </c>
      <c r="B53" s="43"/>
      <c r="C53" s="6" t="s">
        <v>99</v>
      </c>
      <c r="D53" s="5">
        <f>SUM(D54:D60)</f>
        <v>7785000</v>
      </c>
      <c r="E53" s="5">
        <f>SUM(E54:E60)</f>
        <v>13120000</v>
      </c>
      <c r="F53" s="5">
        <f>SUM(F54:F60)</f>
        <v>10385000</v>
      </c>
    </row>
    <row r="54" spans="1:8" ht="17.100000000000001" customHeight="1" x14ac:dyDescent="0.2">
      <c r="A54" s="21">
        <f t="shared" si="0"/>
        <v>53</v>
      </c>
      <c r="B54" s="43"/>
      <c r="C54" s="8" t="s">
        <v>100</v>
      </c>
      <c r="D54" s="32">
        <v>750000</v>
      </c>
      <c r="E54" s="32">
        <v>750000</v>
      </c>
      <c r="F54" s="32">
        <v>700000</v>
      </c>
    </row>
    <row r="55" spans="1:8" ht="17.100000000000001" customHeight="1" x14ac:dyDescent="0.2">
      <c r="A55" s="21">
        <f t="shared" si="0"/>
        <v>54</v>
      </c>
      <c r="B55" s="43"/>
      <c r="C55" s="8" t="s">
        <v>101</v>
      </c>
      <c r="D55" s="32">
        <v>100000</v>
      </c>
      <c r="E55" s="32">
        <v>100000</v>
      </c>
      <c r="F55" s="32">
        <v>0</v>
      </c>
    </row>
    <row r="56" spans="1:8" ht="17.100000000000001" customHeight="1" x14ac:dyDescent="0.2">
      <c r="A56" s="21">
        <f t="shared" si="0"/>
        <v>55</v>
      </c>
      <c r="B56" s="43"/>
      <c r="C56" s="8" t="s">
        <v>102</v>
      </c>
      <c r="D56" s="32">
        <v>2000000</v>
      </c>
      <c r="E56" s="32">
        <v>2250000</v>
      </c>
      <c r="F56" s="32">
        <v>0</v>
      </c>
    </row>
    <row r="57" spans="1:8" ht="17.100000000000001" customHeight="1" x14ac:dyDescent="0.2">
      <c r="A57" s="21">
        <f t="shared" si="0"/>
        <v>56</v>
      </c>
      <c r="B57" s="43"/>
      <c r="C57" s="8" t="s">
        <v>103</v>
      </c>
      <c r="D57" s="32">
        <v>235000</v>
      </c>
      <c r="E57" s="32">
        <v>235000</v>
      </c>
      <c r="F57" s="32">
        <v>0</v>
      </c>
    </row>
    <row r="58" spans="1:8" ht="17.100000000000001" customHeight="1" x14ac:dyDescent="0.2">
      <c r="A58" s="21">
        <f t="shared" si="0"/>
        <v>57</v>
      </c>
      <c r="B58" s="43"/>
      <c r="C58" s="8" t="s">
        <v>104</v>
      </c>
      <c r="D58" s="32">
        <v>4700000</v>
      </c>
      <c r="E58" s="32">
        <v>4700000</v>
      </c>
      <c r="F58" s="32">
        <v>0</v>
      </c>
    </row>
    <row r="59" spans="1:8" ht="17.100000000000001" customHeight="1" x14ac:dyDescent="0.2">
      <c r="A59" s="21">
        <f t="shared" si="0"/>
        <v>58</v>
      </c>
      <c r="B59" s="43"/>
      <c r="C59" s="8" t="s">
        <v>105</v>
      </c>
      <c r="D59" s="32">
        <v>0</v>
      </c>
      <c r="E59" s="32">
        <v>0</v>
      </c>
      <c r="F59" s="32">
        <v>4600000</v>
      </c>
    </row>
    <row r="60" spans="1:8" ht="17.100000000000001" customHeight="1" x14ac:dyDescent="0.2">
      <c r="A60" s="21">
        <f t="shared" si="0"/>
        <v>59</v>
      </c>
      <c r="B60" s="43"/>
      <c r="C60" s="8" t="s">
        <v>106</v>
      </c>
      <c r="D60" s="32">
        <v>0</v>
      </c>
      <c r="E60" s="32">
        <v>5085000</v>
      </c>
      <c r="F60" s="32">
        <v>5085000</v>
      </c>
    </row>
    <row r="61" spans="1:8" ht="21" customHeight="1" x14ac:dyDescent="0.3">
      <c r="A61" s="21">
        <f t="shared" si="0"/>
        <v>60</v>
      </c>
      <c r="B61" s="41" t="s">
        <v>107</v>
      </c>
      <c r="C61" s="6"/>
      <c r="D61" s="44">
        <f>SUM(D62:D62)</f>
        <v>100000</v>
      </c>
      <c r="E61" s="44">
        <f>SUM(E62:E62)</f>
        <v>167400</v>
      </c>
      <c r="F61" s="44">
        <f>SUM(F62:F62)</f>
        <v>100000</v>
      </c>
    </row>
    <row r="62" spans="1:8" ht="17.100000000000001" customHeight="1" x14ac:dyDescent="0.2">
      <c r="A62" s="21">
        <f t="shared" si="0"/>
        <v>61</v>
      </c>
      <c r="B62" s="45"/>
      <c r="C62" s="46" t="s">
        <v>108</v>
      </c>
      <c r="D62" s="9">
        <v>100000</v>
      </c>
      <c r="E62" s="9">
        <v>167400</v>
      </c>
      <c r="F62" s="9">
        <v>100000</v>
      </c>
    </row>
    <row r="63" spans="1:8" ht="21" customHeight="1" x14ac:dyDescent="0.3">
      <c r="A63" s="21">
        <f t="shared" si="0"/>
        <v>62</v>
      </c>
      <c r="B63" s="4" t="s">
        <v>109</v>
      </c>
      <c r="C63" s="45"/>
      <c r="D63" s="44">
        <f>SUM(D64:D70)</f>
        <v>370000</v>
      </c>
      <c r="E63" s="44">
        <f>SUM(E64:E70)</f>
        <v>531400</v>
      </c>
      <c r="F63" s="44">
        <f>SUM(F64:F70)</f>
        <v>392000</v>
      </c>
    </row>
    <row r="64" spans="1:8" ht="17.100000000000001" customHeight="1" x14ac:dyDescent="0.25">
      <c r="A64" s="21">
        <f t="shared" si="0"/>
        <v>63</v>
      </c>
      <c r="B64" s="47"/>
      <c r="C64" s="8" t="s">
        <v>110</v>
      </c>
      <c r="D64" s="48">
        <v>100000</v>
      </c>
      <c r="E64" s="48">
        <v>140000</v>
      </c>
      <c r="F64" s="48">
        <v>120000</v>
      </c>
    </row>
    <row r="65" spans="1:6" ht="17.100000000000001" customHeight="1" x14ac:dyDescent="0.25">
      <c r="A65" s="21">
        <f t="shared" si="0"/>
        <v>64</v>
      </c>
      <c r="B65" s="47"/>
      <c r="C65" s="8" t="s">
        <v>111</v>
      </c>
      <c r="D65" s="48">
        <v>5000</v>
      </c>
      <c r="E65" s="48">
        <v>6400</v>
      </c>
      <c r="F65" s="48">
        <v>7000</v>
      </c>
    </row>
    <row r="66" spans="1:6" ht="17.100000000000001" customHeight="1" x14ac:dyDescent="0.25">
      <c r="A66" s="21">
        <f t="shared" si="0"/>
        <v>65</v>
      </c>
      <c r="B66" s="47"/>
      <c r="C66" s="28" t="s">
        <v>112</v>
      </c>
      <c r="D66" s="48">
        <v>90000</v>
      </c>
      <c r="E66" s="48">
        <v>130000</v>
      </c>
      <c r="F66" s="48">
        <v>90000</v>
      </c>
    </row>
    <row r="67" spans="1:6" ht="17.100000000000001" customHeight="1" x14ac:dyDescent="0.25">
      <c r="A67" s="21">
        <f t="shared" si="0"/>
        <v>66</v>
      </c>
      <c r="B67" s="47"/>
      <c r="C67" s="8" t="s">
        <v>113</v>
      </c>
      <c r="D67" s="9">
        <v>80000</v>
      </c>
      <c r="E67" s="48">
        <v>160000</v>
      </c>
      <c r="F67" s="9">
        <v>80000</v>
      </c>
    </row>
    <row r="68" spans="1:6" ht="17.100000000000001" customHeight="1" x14ac:dyDescent="0.25">
      <c r="A68" s="21">
        <f t="shared" si="0"/>
        <v>67</v>
      </c>
      <c r="B68" s="47"/>
      <c r="C68" s="8" t="s">
        <v>114</v>
      </c>
      <c r="D68" s="9">
        <v>40000</v>
      </c>
      <c r="E68" s="48">
        <v>40000</v>
      </c>
      <c r="F68" s="9">
        <v>40000</v>
      </c>
    </row>
    <row r="69" spans="1:6" ht="17.100000000000001" customHeight="1" x14ac:dyDescent="0.25">
      <c r="A69" s="21">
        <f t="shared" si="0"/>
        <v>68</v>
      </c>
      <c r="B69" s="47"/>
      <c r="C69" s="8" t="s">
        <v>115</v>
      </c>
      <c r="D69" s="9">
        <v>40000</v>
      </c>
      <c r="E69" s="48">
        <v>40000</v>
      </c>
      <c r="F69" s="9">
        <v>40000</v>
      </c>
    </row>
    <row r="70" spans="1:6" ht="17.100000000000001" customHeight="1" x14ac:dyDescent="0.25">
      <c r="A70" s="21">
        <f t="shared" si="0"/>
        <v>69</v>
      </c>
      <c r="B70" s="47"/>
      <c r="C70" s="8" t="s">
        <v>116</v>
      </c>
      <c r="D70" s="9">
        <v>15000</v>
      </c>
      <c r="E70" s="48">
        <v>15000</v>
      </c>
      <c r="F70" s="9">
        <v>15000</v>
      </c>
    </row>
    <row r="71" spans="1:6" ht="21" customHeight="1" x14ac:dyDescent="0.3">
      <c r="A71" s="21">
        <f t="shared" si="0"/>
        <v>70</v>
      </c>
      <c r="B71" s="4" t="s">
        <v>117</v>
      </c>
      <c r="C71" s="45"/>
      <c r="D71" s="44">
        <f>SUM(D72:D76)</f>
        <v>3436800</v>
      </c>
      <c r="E71" s="44">
        <f>SUM(E72:E76)</f>
        <v>870013.65</v>
      </c>
      <c r="F71" s="44">
        <f>SUM(F72:F76)</f>
        <v>1086900</v>
      </c>
    </row>
    <row r="72" spans="1:6" ht="17.100000000000001" customHeight="1" x14ac:dyDescent="0.2">
      <c r="A72" s="21">
        <f t="shared" si="0"/>
        <v>71</v>
      </c>
      <c r="B72" s="49"/>
      <c r="C72" s="28" t="s">
        <v>118</v>
      </c>
      <c r="D72" s="48">
        <v>80000</v>
      </c>
      <c r="E72" s="48">
        <v>10600</v>
      </c>
      <c r="F72" s="48">
        <v>80000</v>
      </c>
    </row>
    <row r="73" spans="1:6" ht="17.100000000000001" customHeight="1" x14ac:dyDescent="0.2">
      <c r="A73" s="21">
        <f t="shared" si="0"/>
        <v>72</v>
      </c>
      <c r="B73" s="49"/>
      <c r="C73" s="28" t="s">
        <v>119</v>
      </c>
      <c r="D73" s="48">
        <v>80000</v>
      </c>
      <c r="E73" s="48">
        <v>5000</v>
      </c>
      <c r="F73" s="48">
        <v>80000</v>
      </c>
    </row>
    <row r="74" spans="1:6" ht="17.100000000000001" customHeight="1" x14ac:dyDescent="0.2">
      <c r="A74" s="21">
        <f t="shared" si="0"/>
        <v>73</v>
      </c>
      <c r="B74" s="49"/>
      <c r="C74" s="28" t="s">
        <v>120</v>
      </c>
      <c r="D74" s="48">
        <v>30000</v>
      </c>
      <c r="E74" s="48">
        <v>20000</v>
      </c>
      <c r="F74" s="48">
        <v>30000</v>
      </c>
    </row>
    <row r="75" spans="1:6" ht="17.100000000000001" customHeight="1" x14ac:dyDescent="0.2">
      <c r="A75" s="21">
        <f t="shared" si="0"/>
        <v>74</v>
      </c>
      <c r="B75" s="49"/>
      <c r="C75" s="28" t="s">
        <v>121</v>
      </c>
      <c r="D75" s="48">
        <v>3246800</v>
      </c>
      <c r="E75" s="48">
        <v>784413.65</v>
      </c>
      <c r="F75" s="48">
        <v>846900</v>
      </c>
    </row>
    <row r="76" spans="1:6" ht="17.100000000000001" customHeight="1" x14ac:dyDescent="0.2">
      <c r="A76" s="21">
        <f t="shared" si="0"/>
        <v>75</v>
      </c>
      <c r="B76" s="49"/>
      <c r="C76" s="28" t="s">
        <v>122</v>
      </c>
      <c r="D76" s="48">
        <v>0</v>
      </c>
      <c r="E76" s="48">
        <v>50000</v>
      </c>
      <c r="F76" s="48">
        <v>50000</v>
      </c>
    </row>
    <row r="77" spans="1:6" ht="27.75" customHeight="1" x14ac:dyDescent="0.35">
      <c r="A77" s="21">
        <f t="shared" si="0"/>
        <v>76</v>
      </c>
      <c r="B77" s="50" t="s">
        <v>123</v>
      </c>
      <c r="C77" s="51"/>
      <c r="D77" s="19">
        <f>SUM(D71,D63,D61,D50,D18,D2)</f>
        <v>59043800</v>
      </c>
      <c r="E77" s="19">
        <f>SUM(E71,E63,E61,E50,E18,E2)</f>
        <v>65600038.649999999</v>
      </c>
      <c r="F77" s="19">
        <f>SUM(F71,F63,F61,F50,F18,F2)</f>
        <v>63313900</v>
      </c>
    </row>
  </sheetData>
  <sheetProtection selectLockedCells="1" selectUnlockedCells="1"/>
  <printOptions horizontalCentered="1" gridLines="1"/>
  <pageMargins left="0" right="0" top="0.39370078740157483" bottom="0.19685039370078741" header="0.51181102362204722" footer="0.51181102362204722"/>
  <pageSetup paperSize="9" scale="60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selection activeCell="D9" sqref="D9"/>
    </sheetView>
  </sheetViews>
  <sheetFormatPr defaultRowHeight="12.75" x14ac:dyDescent="0.2"/>
  <cols>
    <col min="3" max="3" width="22.140625" customWidth="1"/>
    <col min="4" max="4" width="31.28515625" customWidth="1"/>
  </cols>
  <sheetData>
    <row r="1" spans="1:4" ht="35.25" customHeight="1" x14ac:dyDescent="0.2">
      <c r="A1" s="52"/>
      <c r="B1" s="52"/>
      <c r="C1" s="52"/>
      <c r="D1" s="52"/>
    </row>
  </sheetData>
  <sheetProtection selectLockedCells="1" selectUnlockedCells="1"/>
  <printOptions horizontalCentered="1"/>
  <pageMargins left="0.19652777777777777" right="0.19652777777777777" top="0.98402777777777772" bottom="0.98402777777777772" header="0.51180555555555551" footer="0.51180555555555551"/>
  <pageSetup paperSize="9" scale="110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Zdroje</vt:lpstr>
      <vt:lpstr>Výdaje</vt:lpstr>
      <vt:lpstr>1</vt:lpstr>
      <vt:lpstr>Výdaje!Názvy_tisku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Visek</dc:creator>
  <cp:lastModifiedBy>Hana Matuchova</cp:lastModifiedBy>
  <cp:lastPrinted>2019-11-27T07:58:29Z</cp:lastPrinted>
  <dcterms:created xsi:type="dcterms:W3CDTF">2019-11-21T08:57:11Z</dcterms:created>
  <dcterms:modified xsi:type="dcterms:W3CDTF">2019-12-04T16:03:44Z</dcterms:modified>
</cp:coreProperties>
</file>