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405"/>
  </bookViews>
  <sheets>
    <sheet name="Stavba" sheetId="1" r:id="rId1"/>
    <sheet name="01 01O KL" sheetId="2" r:id="rId2"/>
    <sheet name="01 01O Rek" sheetId="3" r:id="rId3"/>
    <sheet name="01 01O Pol" sheetId="4" r:id="rId4"/>
    <sheet name="02 01O KL" sheetId="5" r:id="rId5"/>
    <sheet name="02 01O Rek" sheetId="6" r:id="rId6"/>
    <sheet name="02 01O Pol" sheetId="7" r:id="rId7"/>
  </sheets>
  <definedNames>
    <definedName name="CelkemObjekty" localSheetId="0">Stavba!$F$32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'01 01O Pol'!$1:$6</definedName>
    <definedName name="_xlnm.Print_Titles" localSheetId="2">'01 01O Rek'!$1:$6</definedName>
    <definedName name="_xlnm.Print_Titles" localSheetId="6">'02 01O Pol'!$1:$6</definedName>
    <definedName name="_xlnm.Print_Titles" localSheetId="5">'02 01O Rek'!$1:$6</definedName>
    <definedName name="Objednatel" localSheetId="0">Stavba!$D$11</definedName>
    <definedName name="Objekt" localSheetId="0">Stavba!$B$29</definedName>
    <definedName name="_xlnm.Print_Area" localSheetId="1">'01 01O KL'!$A$1:$G$45</definedName>
    <definedName name="_xlnm.Print_Area" localSheetId="3">'01 01O Pol'!$A$1:$K$528</definedName>
    <definedName name="_xlnm.Print_Area" localSheetId="2">'01 01O Rek'!$A$1:$I$32</definedName>
    <definedName name="_xlnm.Print_Area" localSheetId="4">'02 01O KL'!$A$1:$G$45</definedName>
    <definedName name="_xlnm.Print_Area" localSheetId="6">'02 01O Pol'!$A$1:$K$211</definedName>
    <definedName name="_xlnm.Print_Area" localSheetId="5">'02 01O Rek'!$A$1:$I$35</definedName>
    <definedName name="_xlnm.Print_Area" localSheetId="0">Stavba!$B$1:$J$84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num" localSheetId="3" hidden="1">0</definedName>
    <definedName name="solver_num" localSheetId="6" hidden="1">0</definedName>
    <definedName name="solver_opt" localSheetId="3" hidden="1">'01 01O Pol'!#REF!</definedName>
    <definedName name="solver_opt" localSheetId="6" hidden="1">'02 01O Pol'!#REF!</definedName>
    <definedName name="solver_typ" localSheetId="3" hidden="1">1</definedName>
    <definedName name="solver_typ" localSheetId="6" hidden="1">1</definedName>
    <definedName name="solver_val" localSheetId="3" hidden="1">0</definedName>
    <definedName name="solver_val" localSheetId="6" hidden="1">0</definedName>
    <definedName name="SoucetDilu" localSheetId="0">Stavba!$F$70:$J$70</definedName>
    <definedName name="StavbaCelkem" localSheetId="0">Stavba!$H$32</definedName>
    <definedName name="Zhotovitel" localSheetId="0">Stavba!$D$7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I33" i="6"/>
  <c r="G17" i="5" s="1"/>
  <c r="D16" i="5"/>
  <c r="I32" i="6"/>
  <c r="G16" i="5" s="1"/>
  <c r="D15" i="5"/>
  <c r="I31" i="6"/>
  <c r="G15" i="5" s="1"/>
  <c r="BE210" i="7"/>
  <c r="BD210" i="7"/>
  <c r="BC210" i="7"/>
  <c r="BB210" i="7"/>
  <c r="BA210" i="7"/>
  <c r="K210" i="7"/>
  <c r="I210" i="7"/>
  <c r="G210" i="7"/>
  <c r="BE209" i="7"/>
  <c r="BD209" i="7"/>
  <c r="BC209" i="7"/>
  <c r="BB209" i="7"/>
  <c r="BA209" i="7"/>
  <c r="K209" i="7"/>
  <c r="I209" i="7"/>
  <c r="G209" i="7"/>
  <c r="BE208" i="7"/>
  <c r="BD208" i="7"/>
  <c r="BC208" i="7"/>
  <c r="BB208" i="7"/>
  <c r="BA208" i="7"/>
  <c r="K208" i="7"/>
  <c r="I208" i="7"/>
  <c r="G208" i="7"/>
  <c r="BE207" i="7"/>
  <c r="BD207" i="7"/>
  <c r="BC207" i="7"/>
  <c r="BB207" i="7"/>
  <c r="BA207" i="7"/>
  <c r="K207" i="7"/>
  <c r="I207" i="7"/>
  <c r="G207" i="7"/>
  <c r="BE206" i="7"/>
  <c r="BD206" i="7"/>
  <c r="BC206" i="7"/>
  <c r="BB206" i="7"/>
  <c r="BA206" i="7"/>
  <c r="K206" i="7"/>
  <c r="I206" i="7"/>
  <c r="G206" i="7"/>
  <c r="BE205" i="7"/>
  <c r="BE211" i="7" s="1"/>
  <c r="I25" i="6" s="1"/>
  <c r="BD205" i="7"/>
  <c r="BC205" i="7"/>
  <c r="BC211" i="7" s="1"/>
  <c r="G25" i="6" s="1"/>
  <c r="BB205" i="7"/>
  <c r="BB211" i="7" s="1"/>
  <c r="F25" i="6" s="1"/>
  <c r="BA205" i="7"/>
  <c r="K205" i="7"/>
  <c r="I205" i="7"/>
  <c r="G205" i="7"/>
  <c r="B25" i="6"/>
  <c r="A25" i="6"/>
  <c r="BD211" i="7"/>
  <c r="H25" i="6" s="1"/>
  <c r="BA211" i="7"/>
  <c r="E25" i="6" s="1"/>
  <c r="K211" i="7"/>
  <c r="I211" i="7"/>
  <c r="G211" i="7"/>
  <c r="BE202" i="7"/>
  <c r="BD202" i="7"/>
  <c r="BC202" i="7"/>
  <c r="BC203" i="7" s="1"/>
  <c r="G24" i="6" s="1"/>
  <c r="BA202" i="7"/>
  <c r="K202" i="7"/>
  <c r="I202" i="7"/>
  <c r="G202" i="7"/>
  <c r="BB202" i="7" s="1"/>
  <c r="BE199" i="7"/>
  <c r="BD199" i="7"/>
  <c r="BD203" i="7" s="1"/>
  <c r="H24" i="6" s="1"/>
  <c r="BC199" i="7"/>
  <c r="BA199" i="7"/>
  <c r="BA203" i="7" s="1"/>
  <c r="E24" i="6" s="1"/>
  <c r="K199" i="7"/>
  <c r="I199" i="7"/>
  <c r="I203" i="7" s="1"/>
  <c r="G199" i="7"/>
  <c r="BB199" i="7" s="1"/>
  <c r="B24" i="6"/>
  <c r="A24" i="6"/>
  <c r="BE203" i="7"/>
  <c r="I24" i="6" s="1"/>
  <c r="BE196" i="7"/>
  <c r="BD196" i="7"/>
  <c r="BC196" i="7"/>
  <c r="BA196" i="7"/>
  <c r="K196" i="7"/>
  <c r="I196" i="7"/>
  <c r="G196" i="7"/>
  <c r="BB196" i="7" s="1"/>
  <c r="BE193" i="7"/>
  <c r="BD193" i="7"/>
  <c r="BC193" i="7"/>
  <c r="BA193" i="7"/>
  <c r="BA197" i="7" s="1"/>
  <c r="E23" i="6" s="1"/>
  <c r="K193" i="7"/>
  <c r="I193" i="7"/>
  <c r="I197" i="7" s="1"/>
  <c r="G193" i="7"/>
  <c r="BB193" i="7" s="1"/>
  <c r="BE189" i="7"/>
  <c r="BE197" i="7" s="1"/>
  <c r="I23" i="6" s="1"/>
  <c r="BD189" i="7"/>
  <c r="BC189" i="7"/>
  <c r="BC197" i="7" s="1"/>
  <c r="G23" i="6" s="1"/>
  <c r="BA189" i="7"/>
  <c r="K189" i="7"/>
  <c r="I189" i="7"/>
  <c r="G189" i="7"/>
  <c r="BB189" i="7" s="1"/>
  <c r="B23" i="6"/>
  <c r="A23" i="6"/>
  <c r="BD197" i="7"/>
  <c r="H23" i="6" s="1"/>
  <c r="BE185" i="7"/>
  <c r="BD185" i="7"/>
  <c r="BC185" i="7"/>
  <c r="BA185" i="7"/>
  <c r="K185" i="7"/>
  <c r="K187" i="7" s="1"/>
  <c r="I185" i="7"/>
  <c r="G185" i="7"/>
  <c r="BB185" i="7" s="1"/>
  <c r="BE181" i="7"/>
  <c r="BD181" i="7"/>
  <c r="BD187" i="7" s="1"/>
  <c r="H22" i="6" s="1"/>
  <c r="BC181" i="7"/>
  <c r="BA181" i="7"/>
  <c r="BA187" i="7" s="1"/>
  <c r="E22" i="6" s="1"/>
  <c r="K181" i="7"/>
  <c r="I181" i="7"/>
  <c r="I187" i="7" s="1"/>
  <c r="G181" i="7"/>
  <c r="BB181" i="7" s="1"/>
  <c r="B22" i="6"/>
  <c r="A22" i="6"/>
  <c r="BE187" i="7"/>
  <c r="I22" i="6" s="1"/>
  <c r="BC187" i="7"/>
  <c r="G22" i="6" s="1"/>
  <c r="G187" i="7"/>
  <c r="BE178" i="7"/>
  <c r="BD178" i="7"/>
  <c r="BC178" i="7"/>
  <c r="BA178" i="7"/>
  <c r="K178" i="7"/>
  <c r="I178" i="7"/>
  <c r="I179" i="7" s="1"/>
  <c r="G178" i="7"/>
  <c r="BB178" i="7" s="1"/>
  <c r="BE172" i="7"/>
  <c r="BE179" i="7" s="1"/>
  <c r="I21" i="6" s="1"/>
  <c r="BD172" i="7"/>
  <c r="BC172" i="7"/>
  <c r="BC179" i="7" s="1"/>
  <c r="G21" i="6" s="1"/>
  <c r="BA172" i="7"/>
  <c r="K172" i="7"/>
  <c r="I172" i="7"/>
  <c r="G172" i="7"/>
  <c r="BB172" i="7" s="1"/>
  <c r="BB179" i="7" s="1"/>
  <c r="F21" i="6" s="1"/>
  <c r="B21" i="6"/>
  <c r="A21" i="6"/>
  <c r="BD179" i="7"/>
  <c r="H21" i="6" s="1"/>
  <c r="K179" i="7"/>
  <c r="BE169" i="7"/>
  <c r="BD169" i="7"/>
  <c r="BC169" i="7"/>
  <c r="BC170" i="7" s="1"/>
  <c r="G20" i="6" s="1"/>
  <c r="BA169" i="7"/>
  <c r="K169" i="7"/>
  <c r="I169" i="7"/>
  <c r="G169" i="7"/>
  <c r="BB169" i="7" s="1"/>
  <c r="BE166" i="7"/>
  <c r="BD166" i="7"/>
  <c r="BC166" i="7"/>
  <c r="BA166" i="7"/>
  <c r="K166" i="7"/>
  <c r="I166" i="7"/>
  <c r="I170" i="7" s="1"/>
  <c r="G166" i="7"/>
  <c r="BB166" i="7" s="1"/>
  <c r="B20" i="6"/>
  <c r="A20" i="6"/>
  <c r="BD170" i="7"/>
  <c r="H20" i="6" s="1"/>
  <c r="BA170" i="7"/>
  <c r="E20" i="6" s="1"/>
  <c r="G170" i="7"/>
  <c r="BE163" i="7"/>
  <c r="BD163" i="7"/>
  <c r="BC163" i="7"/>
  <c r="BA163" i="7"/>
  <c r="K163" i="7"/>
  <c r="I163" i="7"/>
  <c r="G163" i="7"/>
  <c r="BB163" i="7" s="1"/>
  <c r="BE161" i="7"/>
  <c r="BD161" i="7"/>
  <c r="BC161" i="7"/>
  <c r="BA161" i="7"/>
  <c r="K161" i="7"/>
  <c r="I161" i="7"/>
  <c r="G161" i="7"/>
  <c r="BB161" i="7" s="1"/>
  <c r="BE159" i="7"/>
  <c r="BD159" i="7"/>
  <c r="BC159" i="7"/>
  <c r="BA159" i="7"/>
  <c r="K159" i="7"/>
  <c r="I159" i="7"/>
  <c r="G159" i="7"/>
  <c r="BB159" i="7" s="1"/>
  <c r="BE157" i="7"/>
  <c r="BD157" i="7"/>
  <c r="BC157" i="7"/>
  <c r="BA157" i="7"/>
  <c r="K157" i="7"/>
  <c r="K164" i="7" s="1"/>
  <c r="I157" i="7"/>
  <c r="G157" i="7"/>
  <c r="BB157" i="7" s="1"/>
  <c r="BE155" i="7"/>
  <c r="BD155" i="7"/>
  <c r="BC155" i="7"/>
  <c r="BA155" i="7"/>
  <c r="K155" i="7"/>
  <c r="I155" i="7"/>
  <c r="G155" i="7"/>
  <c r="BB155" i="7" s="1"/>
  <c r="BE153" i="7"/>
  <c r="BD153" i="7"/>
  <c r="BC153" i="7"/>
  <c r="BA153" i="7"/>
  <c r="K153" i="7"/>
  <c r="I153" i="7"/>
  <c r="G153" i="7"/>
  <c r="BB153" i="7" s="1"/>
  <c r="BE150" i="7"/>
  <c r="BD150" i="7"/>
  <c r="BC150" i="7"/>
  <c r="BA150" i="7"/>
  <c r="K150" i="7"/>
  <c r="I150" i="7"/>
  <c r="G150" i="7"/>
  <c r="BB150" i="7" s="1"/>
  <c r="BE144" i="7"/>
  <c r="BD144" i="7"/>
  <c r="BC144" i="7"/>
  <c r="BA144" i="7"/>
  <c r="K144" i="7"/>
  <c r="I144" i="7"/>
  <c r="G144" i="7"/>
  <c r="BB144" i="7" s="1"/>
  <c r="BE142" i="7"/>
  <c r="BD142" i="7"/>
  <c r="BC142" i="7"/>
  <c r="BC164" i="7" s="1"/>
  <c r="G19" i="6" s="1"/>
  <c r="BA142" i="7"/>
  <c r="K142" i="7"/>
  <c r="I142" i="7"/>
  <c r="I164" i="7" s="1"/>
  <c r="G142" i="7"/>
  <c r="BB142" i="7" s="1"/>
  <c r="B19" i="6"/>
  <c r="A19" i="6"/>
  <c r="BE164" i="7"/>
  <c r="I19" i="6" s="1"/>
  <c r="BA164" i="7"/>
  <c r="E19" i="6" s="1"/>
  <c r="G164" i="7"/>
  <c r="BE139" i="7"/>
  <c r="BD139" i="7"/>
  <c r="BC139" i="7"/>
  <c r="BA139" i="7"/>
  <c r="K139" i="7"/>
  <c r="I139" i="7"/>
  <c r="G139" i="7"/>
  <c r="BB139" i="7" s="1"/>
  <c r="BE137" i="7"/>
  <c r="BD137" i="7"/>
  <c r="BC137" i="7"/>
  <c r="BA137" i="7"/>
  <c r="K137" i="7"/>
  <c r="I137" i="7"/>
  <c r="G137" i="7"/>
  <c r="BB137" i="7" s="1"/>
  <c r="BE131" i="7"/>
  <c r="BD131" i="7"/>
  <c r="BC131" i="7"/>
  <c r="BA131" i="7"/>
  <c r="K131" i="7"/>
  <c r="I131" i="7"/>
  <c r="G131" i="7"/>
  <c r="BB131" i="7" s="1"/>
  <c r="BE128" i="7"/>
  <c r="BD128" i="7"/>
  <c r="BC128" i="7"/>
  <c r="BA128" i="7"/>
  <c r="K128" i="7"/>
  <c r="I128" i="7"/>
  <c r="G128" i="7"/>
  <c r="BB128" i="7" s="1"/>
  <c r="BE122" i="7"/>
  <c r="BD122" i="7"/>
  <c r="BC122" i="7"/>
  <c r="BA122" i="7"/>
  <c r="K122" i="7"/>
  <c r="I122" i="7"/>
  <c r="G122" i="7"/>
  <c r="BB122" i="7" s="1"/>
  <c r="BE118" i="7"/>
  <c r="BD118" i="7"/>
  <c r="BC118" i="7"/>
  <c r="BA118" i="7"/>
  <c r="K118" i="7"/>
  <c r="I118" i="7"/>
  <c r="G118" i="7"/>
  <c r="BB118" i="7" s="1"/>
  <c r="BE116" i="7"/>
  <c r="BE140" i="7" s="1"/>
  <c r="I18" i="6" s="1"/>
  <c r="BD116" i="7"/>
  <c r="BD140" i="7" s="1"/>
  <c r="H18" i="6" s="1"/>
  <c r="BC116" i="7"/>
  <c r="BC140" i="7" s="1"/>
  <c r="G18" i="6" s="1"/>
  <c r="BA116" i="7"/>
  <c r="K116" i="7"/>
  <c r="I116" i="7"/>
  <c r="G116" i="7"/>
  <c r="G140" i="7" s="1"/>
  <c r="B18" i="6"/>
  <c r="A18" i="6"/>
  <c r="BA140" i="7"/>
  <c r="E18" i="6" s="1"/>
  <c r="K140" i="7"/>
  <c r="I140" i="7"/>
  <c r="BE113" i="7"/>
  <c r="BE114" i="7" s="1"/>
  <c r="I17" i="6" s="1"/>
  <c r="BD113" i="7"/>
  <c r="BD114" i="7" s="1"/>
  <c r="H17" i="6" s="1"/>
  <c r="BC113" i="7"/>
  <c r="BB113" i="7"/>
  <c r="BB114" i="7" s="1"/>
  <c r="F17" i="6" s="1"/>
  <c r="BA113" i="7"/>
  <c r="BA114" i="7" s="1"/>
  <c r="E17" i="6" s="1"/>
  <c r="K113" i="7"/>
  <c r="I113" i="7"/>
  <c r="I114" i="7" s="1"/>
  <c r="G113" i="7"/>
  <c r="B17" i="6"/>
  <c r="A17" i="6"/>
  <c r="BC114" i="7"/>
  <c r="G17" i="6" s="1"/>
  <c r="K114" i="7"/>
  <c r="G114" i="7"/>
  <c r="BE108" i="7"/>
  <c r="BD108" i="7"/>
  <c r="BD111" i="7" s="1"/>
  <c r="H16" i="6" s="1"/>
  <c r="BC108" i="7"/>
  <c r="BC111" i="7" s="1"/>
  <c r="G16" i="6" s="1"/>
  <c r="BB108" i="7"/>
  <c r="K108" i="7"/>
  <c r="K111" i="7" s="1"/>
  <c r="I108" i="7"/>
  <c r="G108" i="7"/>
  <c r="G111" i="7" s="1"/>
  <c r="B16" i="6"/>
  <c r="A16" i="6"/>
  <c r="BE111" i="7"/>
  <c r="I16" i="6" s="1"/>
  <c r="BB111" i="7"/>
  <c r="F16" i="6" s="1"/>
  <c r="I111" i="7"/>
  <c r="BE102" i="7"/>
  <c r="BD102" i="7"/>
  <c r="BC102" i="7"/>
  <c r="BB102" i="7"/>
  <c r="K102" i="7"/>
  <c r="I102" i="7"/>
  <c r="G102" i="7"/>
  <c r="BA102" i="7" s="1"/>
  <c r="BE100" i="7"/>
  <c r="BD100" i="7"/>
  <c r="BC100" i="7"/>
  <c r="BB100" i="7"/>
  <c r="K100" i="7"/>
  <c r="I100" i="7"/>
  <c r="G100" i="7"/>
  <c r="BA100" i="7" s="1"/>
  <c r="BE98" i="7"/>
  <c r="BE106" i="7" s="1"/>
  <c r="I15" i="6" s="1"/>
  <c r="BD98" i="7"/>
  <c r="BC98" i="7"/>
  <c r="BC106" i="7" s="1"/>
  <c r="G15" i="6" s="1"/>
  <c r="BB98" i="7"/>
  <c r="K98" i="7"/>
  <c r="K106" i="7" s="1"/>
  <c r="I98" i="7"/>
  <c r="G98" i="7"/>
  <c r="BA98" i="7" s="1"/>
  <c r="B15" i="6"/>
  <c r="A15" i="6"/>
  <c r="BD106" i="7"/>
  <c r="H15" i="6" s="1"/>
  <c r="I106" i="7"/>
  <c r="BE93" i="7"/>
  <c r="BE96" i="7" s="1"/>
  <c r="I14" i="6" s="1"/>
  <c r="BD93" i="7"/>
  <c r="BC93" i="7"/>
  <c r="BC96" i="7" s="1"/>
  <c r="G14" i="6" s="1"/>
  <c r="BB93" i="7"/>
  <c r="K93" i="7"/>
  <c r="K96" i="7" s="1"/>
  <c r="I93" i="7"/>
  <c r="I96" i="7" s="1"/>
  <c r="G93" i="7"/>
  <c r="BA93" i="7" s="1"/>
  <c r="BA96" i="7" s="1"/>
  <c r="E14" i="6" s="1"/>
  <c r="B14" i="6"/>
  <c r="A14" i="6"/>
  <c r="BD96" i="7"/>
  <c r="H14" i="6" s="1"/>
  <c r="BB96" i="7"/>
  <c r="F14" i="6" s="1"/>
  <c r="G96" i="7"/>
  <c r="BE89" i="7"/>
  <c r="BD89" i="7"/>
  <c r="BC89" i="7"/>
  <c r="BB89" i="7"/>
  <c r="K89" i="7"/>
  <c r="I89" i="7"/>
  <c r="I91" i="7" s="1"/>
  <c r="G89" i="7"/>
  <c r="BA89" i="7" s="1"/>
  <c r="BE87" i="7"/>
  <c r="BE91" i="7" s="1"/>
  <c r="I13" i="6" s="1"/>
  <c r="BD87" i="7"/>
  <c r="BC87" i="7"/>
  <c r="BC91" i="7" s="1"/>
  <c r="G13" i="6" s="1"/>
  <c r="BB87" i="7"/>
  <c r="K87" i="7"/>
  <c r="K91" i="7" s="1"/>
  <c r="I87" i="7"/>
  <c r="G87" i="7"/>
  <c r="BA87" i="7" s="1"/>
  <c r="BA91" i="7" s="1"/>
  <c r="E13" i="6" s="1"/>
  <c r="B13" i="6"/>
  <c r="A13" i="6"/>
  <c r="BD91" i="7"/>
  <c r="H13" i="6" s="1"/>
  <c r="BB91" i="7"/>
  <c r="F13" i="6" s="1"/>
  <c r="BE82" i="7"/>
  <c r="BD82" i="7"/>
  <c r="BC82" i="7"/>
  <c r="BB82" i="7"/>
  <c r="K82" i="7"/>
  <c r="I82" i="7"/>
  <c r="G82" i="7"/>
  <c r="BA82" i="7" s="1"/>
  <c r="BE79" i="7"/>
  <c r="BD79" i="7"/>
  <c r="BC79" i="7"/>
  <c r="BB79" i="7"/>
  <c r="K79" i="7"/>
  <c r="I79" i="7"/>
  <c r="G79" i="7"/>
  <c r="BA79" i="7" s="1"/>
  <c r="BE76" i="7"/>
  <c r="BD76" i="7"/>
  <c r="BC76" i="7"/>
  <c r="BB76" i="7"/>
  <c r="BA76" i="7"/>
  <c r="K76" i="7"/>
  <c r="I76" i="7"/>
  <c r="G76" i="7"/>
  <c r="BE73" i="7"/>
  <c r="BD73" i="7"/>
  <c r="BC73" i="7"/>
  <c r="BB73" i="7"/>
  <c r="BA73" i="7"/>
  <c r="K73" i="7"/>
  <c r="I73" i="7"/>
  <c r="G73" i="7"/>
  <c r="BE70" i="7"/>
  <c r="BD70" i="7"/>
  <c r="BC70" i="7"/>
  <c r="BB70" i="7"/>
  <c r="BA70" i="7"/>
  <c r="K70" i="7"/>
  <c r="I70" i="7"/>
  <c r="G70" i="7"/>
  <c r="BE67" i="7"/>
  <c r="BD67" i="7"/>
  <c r="BC67" i="7"/>
  <c r="BB67" i="7"/>
  <c r="BA67" i="7"/>
  <c r="K67" i="7"/>
  <c r="I67" i="7"/>
  <c r="G67" i="7"/>
  <c r="BE64" i="7"/>
  <c r="BD64" i="7"/>
  <c r="BC64" i="7"/>
  <c r="BB64" i="7"/>
  <c r="BA64" i="7"/>
  <c r="K64" i="7"/>
  <c r="I64" i="7"/>
  <c r="G64" i="7"/>
  <c r="BE58" i="7"/>
  <c r="BE85" i="7" s="1"/>
  <c r="I12" i="6" s="1"/>
  <c r="BD58" i="7"/>
  <c r="BC58" i="7"/>
  <c r="BB58" i="7"/>
  <c r="BA58" i="7"/>
  <c r="K58" i="7"/>
  <c r="I58" i="7"/>
  <c r="I85" i="7" s="1"/>
  <c r="G58" i="7"/>
  <c r="B12" i="6"/>
  <c r="A12" i="6"/>
  <c r="BD85" i="7"/>
  <c r="H12" i="6" s="1"/>
  <c r="BC85" i="7"/>
  <c r="G12" i="6" s="1"/>
  <c r="BB85" i="7"/>
  <c r="F12" i="6" s="1"/>
  <c r="K85" i="7"/>
  <c r="G85" i="7"/>
  <c r="BE53" i="7"/>
  <c r="BD53" i="7"/>
  <c r="BD56" i="7" s="1"/>
  <c r="H11" i="6" s="1"/>
  <c r="BC53" i="7"/>
  <c r="BB53" i="7"/>
  <c r="K53" i="7"/>
  <c r="I53" i="7"/>
  <c r="G53" i="7"/>
  <c r="BA53" i="7" s="1"/>
  <c r="BA56" i="7" s="1"/>
  <c r="E11" i="6" s="1"/>
  <c r="B11" i="6"/>
  <c r="A11" i="6"/>
  <c r="BE56" i="7"/>
  <c r="I11" i="6" s="1"/>
  <c r="BC56" i="7"/>
  <c r="G11" i="6" s="1"/>
  <c r="BB56" i="7"/>
  <c r="F11" i="6" s="1"/>
  <c r="K56" i="7"/>
  <c r="I56" i="7"/>
  <c r="BE47" i="7"/>
  <c r="BD47" i="7"/>
  <c r="BC47" i="7"/>
  <c r="BB47" i="7"/>
  <c r="K47" i="7"/>
  <c r="I47" i="7"/>
  <c r="G47" i="7"/>
  <c r="BA47" i="7" s="1"/>
  <c r="BE43" i="7"/>
  <c r="BE51" i="7" s="1"/>
  <c r="I10" i="6" s="1"/>
  <c r="BD43" i="7"/>
  <c r="BC43" i="7"/>
  <c r="BC51" i="7" s="1"/>
  <c r="G10" i="6" s="1"/>
  <c r="BB43" i="7"/>
  <c r="K43" i="7"/>
  <c r="I43" i="7"/>
  <c r="G43" i="7"/>
  <c r="BA43" i="7" s="1"/>
  <c r="B10" i="6"/>
  <c r="A10" i="6"/>
  <c r="BD51" i="7"/>
  <c r="H10" i="6" s="1"/>
  <c r="BB51" i="7"/>
  <c r="F10" i="6" s="1"/>
  <c r="K51" i="7"/>
  <c r="I51" i="7"/>
  <c r="G51" i="7"/>
  <c r="BE38" i="7"/>
  <c r="BD38" i="7"/>
  <c r="BC38" i="7"/>
  <c r="BB38" i="7"/>
  <c r="K38" i="7"/>
  <c r="I38" i="7"/>
  <c r="G38" i="7"/>
  <c r="BA38" i="7" s="1"/>
  <c r="BE35" i="7"/>
  <c r="BD35" i="7"/>
  <c r="BC35" i="7"/>
  <c r="BB35" i="7"/>
  <c r="K35" i="7"/>
  <c r="I35" i="7"/>
  <c r="G35" i="7"/>
  <c r="BA35" i="7" s="1"/>
  <c r="BE33" i="7"/>
  <c r="BD33" i="7"/>
  <c r="BC33" i="7"/>
  <c r="BB33" i="7"/>
  <c r="K33" i="7"/>
  <c r="I33" i="7"/>
  <c r="G33" i="7"/>
  <c r="BA33" i="7" s="1"/>
  <c r="BE29" i="7"/>
  <c r="BD29" i="7"/>
  <c r="BC29" i="7"/>
  <c r="BB29" i="7"/>
  <c r="K29" i="7"/>
  <c r="I29" i="7"/>
  <c r="G29" i="7"/>
  <c r="BA29" i="7" s="1"/>
  <c r="BE26" i="7"/>
  <c r="BD26" i="7"/>
  <c r="BD41" i="7" s="1"/>
  <c r="H9" i="6" s="1"/>
  <c r="BC26" i="7"/>
  <c r="BB26" i="7"/>
  <c r="BB41" i="7" s="1"/>
  <c r="F9" i="6" s="1"/>
  <c r="K26" i="7"/>
  <c r="I26" i="7"/>
  <c r="G26" i="7"/>
  <c r="BA26" i="7" s="1"/>
  <c r="B9" i="6"/>
  <c r="A9" i="6"/>
  <c r="BE41" i="7"/>
  <c r="I9" i="6" s="1"/>
  <c r="BC41" i="7"/>
  <c r="G9" i="6" s="1"/>
  <c r="K41" i="7"/>
  <c r="I41" i="7"/>
  <c r="G41" i="7"/>
  <c r="BE21" i="7"/>
  <c r="BD21" i="7"/>
  <c r="BC21" i="7"/>
  <c r="BB21" i="7"/>
  <c r="K21" i="7"/>
  <c r="I21" i="7"/>
  <c r="G21" i="7"/>
  <c r="BA21" i="7" s="1"/>
  <c r="BE18" i="7"/>
  <c r="BD18" i="7"/>
  <c r="BC18" i="7"/>
  <c r="BC24" i="7" s="1"/>
  <c r="G8" i="6" s="1"/>
  <c r="BB18" i="7"/>
  <c r="BB24" i="7" s="1"/>
  <c r="F8" i="6" s="1"/>
  <c r="K18" i="7"/>
  <c r="I18" i="7"/>
  <c r="G18" i="7"/>
  <c r="BA18" i="7" s="1"/>
  <c r="B8" i="6"/>
  <c r="A8" i="6"/>
  <c r="BE24" i="7"/>
  <c r="I8" i="6" s="1"/>
  <c r="BD24" i="7"/>
  <c r="H8" i="6" s="1"/>
  <c r="K24" i="7"/>
  <c r="I24" i="7"/>
  <c r="G24" i="7"/>
  <c r="BE14" i="7"/>
  <c r="BD14" i="7"/>
  <c r="BC14" i="7"/>
  <c r="BB14" i="7"/>
  <c r="K14" i="7"/>
  <c r="I14" i="7"/>
  <c r="G14" i="7"/>
  <c r="BA14" i="7" s="1"/>
  <c r="BE11" i="7"/>
  <c r="BD11" i="7"/>
  <c r="BC11" i="7"/>
  <c r="BB11" i="7"/>
  <c r="K11" i="7"/>
  <c r="I11" i="7"/>
  <c r="G11" i="7"/>
  <c r="BA11" i="7" s="1"/>
  <c r="BE8" i="7"/>
  <c r="BD8" i="7"/>
  <c r="BC8" i="7"/>
  <c r="BB8" i="7"/>
  <c r="BB16" i="7" s="1"/>
  <c r="F7" i="6" s="1"/>
  <c r="K8" i="7"/>
  <c r="K16" i="7" s="1"/>
  <c r="I8" i="7"/>
  <c r="G8" i="7"/>
  <c r="BA8" i="7" s="1"/>
  <c r="B7" i="6"/>
  <c r="A7" i="6"/>
  <c r="BE16" i="7"/>
  <c r="I7" i="6" s="1"/>
  <c r="BD16" i="7"/>
  <c r="H7" i="6" s="1"/>
  <c r="BC16" i="7"/>
  <c r="G7" i="6" s="1"/>
  <c r="I16" i="7"/>
  <c r="G16" i="7"/>
  <c r="E4" i="7"/>
  <c r="F3" i="7"/>
  <c r="C33" i="5"/>
  <c r="F33" i="5" s="1"/>
  <c r="C31" i="5"/>
  <c r="G7" i="5"/>
  <c r="D17" i="2"/>
  <c r="I30" i="3"/>
  <c r="G17" i="2" s="1"/>
  <c r="D16" i="2"/>
  <c r="I29" i="3"/>
  <c r="G16" i="2" s="1"/>
  <c r="G15" i="2"/>
  <c r="D15" i="2"/>
  <c r="I28" i="3"/>
  <c r="H31" i="3" s="1"/>
  <c r="G23" i="2" s="1"/>
  <c r="BE527" i="4"/>
  <c r="BD527" i="4"/>
  <c r="BC527" i="4"/>
  <c r="BB527" i="4"/>
  <c r="K527" i="4"/>
  <c r="I527" i="4"/>
  <c r="G527" i="4"/>
  <c r="BA527" i="4" s="1"/>
  <c r="BE526" i="4"/>
  <c r="BD526" i="4"/>
  <c r="BC526" i="4"/>
  <c r="BB526" i="4"/>
  <c r="K526" i="4"/>
  <c r="I526" i="4"/>
  <c r="G526" i="4"/>
  <c r="BA526" i="4" s="1"/>
  <c r="BE525" i="4"/>
  <c r="BD525" i="4"/>
  <c r="BC525" i="4"/>
  <c r="BB525" i="4"/>
  <c r="K525" i="4"/>
  <c r="I525" i="4"/>
  <c r="G525" i="4"/>
  <c r="BA525" i="4" s="1"/>
  <c r="BE524" i="4"/>
  <c r="BD524" i="4"/>
  <c r="BC524" i="4"/>
  <c r="BB524" i="4"/>
  <c r="K524" i="4"/>
  <c r="I524" i="4"/>
  <c r="G524" i="4"/>
  <c r="BA524" i="4" s="1"/>
  <c r="BE523" i="4"/>
  <c r="BD523" i="4"/>
  <c r="BC523" i="4"/>
  <c r="BB523" i="4"/>
  <c r="K523" i="4"/>
  <c r="I523" i="4"/>
  <c r="G523" i="4"/>
  <c r="BA523" i="4" s="1"/>
  <c r="BE522" i="4"/>
  <c r="BD522" i="4"/>
  <c r="BC522" i="4"/>
  <c r="BB522" i="4"/>
  <c r="K522" i="4"/>
  <c r="I522" i="4"/>
  <c r="G522" i="4"/>
  <c r="BA522" i="4" s="1"/>
  <c r="BE521" i="4"/>
  <c r="BE528" i="4" s="1"/>
  <c r="I22" i="3" s="1"/>
  <c r="BD521" i="4"/>
  <c r="BD528" i="4" s="1"/>
  <c r="H22" i="3" s="1"/>
  <c r="BC521" i="4"/>
  <c r="BB521" i="4"/>
  <c r="BB528" i="4" s="1"/>
  <c r="F22" i="3" s="1"/>
  <c r="K521" i="4"/>
  <c r="K528" i="4" s="1"/>
  <c r="I521" i="4"/>
  <c r="G521" i="4"/>
  <c r="BA521" i="4" s="1"/>
  <c r="B22" i="3"/>
  <c r="A22" i="3"/>
  <c r="BC528" i="4"/>
  <c r="G22" i="3" s="1"/>
  <c r="I528" i="4"/>
  <c r="G528" i="4"/>
  <c r="BE518" i="4"/>
  <c r="BD518" i="4"/>
  <c r="BC518" i="4"/>
  <c r="BA518" i="4"/>
  <c r="K518" i="4"/>
  <c r="I518" i="4"/>
  <c r="G518" i="4"/>
  <c r="BB518" i="4" s="1"/>
  <c r="BE515" i="4"/>
  <c r="BD515" i="4"/>
  <c r="BC515" i="4"/>
  <c r="BA515" i="4"/>
  <c r="K515" i="4"/>
  <c r="I515" i="4"/>
  <c r="G515" i="4"/>
  <c r="BB515" i="4" s="1"/>
  <c r="BE502" i="4"/>
  <c r="BD502" i="4"/>
  <c r="BD519" i="4" s="1"/>
  <c r="H21" i="3" s="1"/>
  <c r="BC502" i="4"/>
  <c r="BA502" i="4"/>
  <c r="BA519" i="4" s="1"/>
  <c r="E21" i="3" s="1"/>
  <c r="K502" i="4"/>
  <c r="I502" i="4"/>
  <c r="I519" i="4" s="1"/>
  <c r="G502" i="4"/>
  <c r="BB502" i="4" s="1"/>
  <c r="B21" i="3"/>
  <c r="A21" i="3"/>
  <c r="BE519" i="4"/>
  <c r="I21" i="3" s="1"/>
  <c r="BE497" i="4"/>
  <c r="BD497" i="4"/>
  <c r="BC497" i="4"/>
  <c r="BA497" i="4"/>
  <c r="K497" i="4"/>
  <c r="K500" i="4" s="1"/>
  <c r="I497" i="4"/>
  <c r="G497" i="4"/>
  <c r="BB497" i="4" s="1"/>
  <c r="BE494" i="4"/>
  <c r="BD494" i="4"/>
  <c r="BD500" i="4" s="1"/>
  <c r="H20" i="3" s="1"/>
  <c r="BC494" i="4"/>
  <c r="BA494" i="4"/>
  <c r="K494" i="4"/>
  <c r="I494" i="4"/>
  <c r="I500" i="4" s="1"/>
  <c r="G494" i="4"/>
  <c r="BB494" i="4" s="1"/>
  <c r="B20" i="3"/>
  <c r="A20" i="3"/>
  <c r="BE500" i="4"/>
  <c r="I20" i="3" s="1"/>
  <c r="BA500" i="4"/>
  <c r="E20" i="3" s="1"/>
  <c r="G500" i="4"/>
  <c r="BE491" i="4"/>
  <c r="BD491" i="4"/>
  <c r="BC491" i="4"/>
  <c r="BA491" i="4"/>
  <c r="K491" i="4"/>
  <c r="I491" i="4"/>
  <c r="G491" i="4"/>
  <c r="BB491" i="4" s="1"/>
  <c r="BE484" i="4"/>
  <c r="BE492" i="4" s="1"/>
  <c r="I19" i="3" s="1"/>
  <c r="BD484" i="4"/>
  <c r="BC484" i="4"/>
  <c r="BA484" i="4"/>
  <c r="K484" i="4"/>
  <c r="I484" i="4"/>
  <c r="G484" i="4"/>
  <c r="BB484" i="4" s="1"/>
  <c r="BE456" i="4"/>
  <c r="BD456" i="4"/>
  <c r="BC456" i="4"/>
  <c r="BA456" i="4"/>
  <c r="K456" i="4"/>
  <c r="I456" i="4"/>
  <c r="I492" i="4" s="1"/>
  <c r="G456" i="4"/>
  <c r="BB456" i="4" s="1"/>
  <c r="BE449" i="4"/>
  <c r="BD449" i="4"/>
  <c r="BC449" i="4"/>
  <c r="BA449" i="4"/>
  <c r="K449" i="4"/>
  <c r="K492" i="4" s="1"/>
  <c r="I449" i="4"/>
  <c r="G449" i="4"/>
  <c r="BB449" i="4" s="1"/>
  <c r="BE443" i="4"/>
  <c r="BD443" i="4"/>
  <c r="BD492" i="4" s="1"/>
  <c r="H19" i="3" s="1"/>
  <c r="BC443" i="4"/>
  <c r="BA443" i="4"/>
  <c r="BA492" i="4" s="1"/>
  <c r="E19" i="3" s="1"/>
  <c r="K443" i="4"/>
  <c r="I443" i="4"/>
  <c r="G443" i="4"/>
  <c r="B19" i="3"/>
  <c r="A19" i="3"/>
  <c r="BC492" i="4"/>
  <c r="G19" i="3" s="1"/>
  <c r="BE440" i="4"/>
  <c r="BD440" i="4"/>
  <c r="BD441" i="4" s="1"/>
  <c r="H18" i="3" s="1"/>
  <c r="BC440" i="4"/>
  <c r="BA440" i="4"/>
  <c r="K440" i="4"/>
  <c r="I440" i="4"/>
  <c r="I441" i="4" s="1"/>
  <c r="G440" i="4"/>
  <c r="BB440" i="4" s="1"/>
  <c r="BE438" i="4"/>
  <c r="BE441" i="4" s="1"/>
  <c r="I18" i="3" s="1"/>
  <c r="BD438" i="4"/>
  <c r="BC438" i="4"/>
  <c r="BA438" i="4"/>
  <c r="K438" i="4"/>
  <c r="K441" i="4" s="1"/>
  <c r="I438" i="4"/>
  <c r="G438" i="4"/>
  <c r="BB438" i="4" s="1"/>
  <c r="B18" i="3"/>
  <c r="A18" i="3"/>
  <c r="BC441" i="4"/>
  <c r="G18" i="3" s="1"/>
  <c r="BE434" i="4"/>
  <c r="BD434" i="4"/>
  <c r="BC434" i="4"/>
  <c r="BA434" i="4"/>
  <c r="BA436" i="4" s="1"/>
  <c r="E17" i="3" s="1"/>
  <c r="K434" i="4"/>
  <c r="I434" i="4"/>
  <c r="G434" i="4"/>
  <c r="BB434" i="4" s="1"/>
  <c r="BE432" i="4"/>
  <c r="BE436" i="4" s="1"/>
  <c r="I17" i="3" s="1"/>
  <c r="BD432" i="4"/>
  <c r="BC432" i="4"/>
  <c r="BA432" i="4"/>
  <c r="K432" i="4"/>
  <c r="K436" i="4" s="1"/>
  <c r="I432" i="4"/>
  <c r="G432" i="4"/>
  <c r="BB432" i="4" s="1"/>
  <c r="BB436" i="4" s="1"/>
  <c r="F17" i="3" s="1"/>
  <c r="B17" i="3"/>
  <c r="A17" i="3"/>
  <c r="BC436" i="4"/>
  <c r="G17" i="3" s="1"/>
  <c r="BE429" i="4"/>
  <c r="BD429" i="4"/>
  <c r="BC429" i="4"/>
  <c r="BA429" i="4"/>
  <c r="K429" i="4"/>
  <c r="I429" i="4"/>
  <c r="G429" i="4"/>
  <c r="BB429" i="4" s="1"/>
  <c r="BE427" i="4"/>
  <c r="BD427" i="4"/>
  <c r="BC427" i="4"/>
  <c r="BA427" i="4"/>
  <c r="K427" i="4"/>
  <c r="I427" i="4"/>
  <c r="G427" i="4"/>
  <c r="BB427" i="4" s="1"/>
  <c r="BE425" i="4"/>
  <c r="BD425" i="4"/>
  <c r="BC425" i="4"/>
  <c r="BA425" i="4"/>
  <c r="K425" i="4"/>
  <c r="I425" i="4"/>
  <c r="G425" i="4"/>
  <c r="BB425" i="4" s="1"/>
  <c r="BE423" i="4"/>
  <c r="BD423" i="4"/>
  <c r="BC423" i="4"/>
  <c r="BA423" i="4"/>
  <c r="K423" i="4"/>
  <c r="I423" i="4"/>
  <c r="G423" i="4"/>
  <c r="BB423" i="4" s="1"/>
  <c r="BE421" i="4"/>
  <c r="BD421" i="4"/>
  <c r="BC421" i="4"/>
  <c r="BA421" i="4"/>
  <c r="K421" i="4"/>
  <c r="I421" i="4"/>
  <c r="G421" i="4"/>
  <c r="BB421" i="4" s="1"/>
  <c r="BE419" i="4"/>
  <c r="BD419" i="4"/>
  <c r="BC419" i="4"/>
  <c r="BA419" i="4"/>
  <c r="K419" i="4"/>
  <c r="I419" i="4"/>
  <c r="G419" i="4"/>
  <c r="BB419" i="4" s="1"/>
  <c r="BE417" i="4"/>
  <c r="BD417" i="4"/>
  <c r="BC417" i="4"/>
  <c r="BA417" i="4"/>
  <c r="K417" i="4"/>
  <c r="I417" i="4"/>
  <c r="G417" i="4"/>
  <c r="BB417" i="4" s="1"/>
  <c r="BE415" i="4"/>
  <c r="BD415" i="4"/>
  <c r="BC415" i="4"/>
  <c r="BA415" i="4"/>
  <c r="K415" i="4"/>
  <c r="I415" i="4"/>
  <c r="G415" i="4"/>
  <c r="BB415" i="4" s="1"/>
  <c r="BE413" i="4"/>
  <c r="BD413" i="4"/>
  <c r="BC413" i="4"/>
  <c r="BA413" i="4"/>
  <c r="K413" i="4"/>
  <c r="I413" i="4"/>
  <c r="G413" i="4"/>
  <c r="BB413" i="4" s="1"/>
  <c r="BE411" i="4"/>
  <c r="BD411" i="4"/>
  <c r="BC411" i="4"/>
  <c r="BA411" i="4"/>
  <c r="K411" i="4"/>
  <c r="I411" i="4"/>
  <c r="G411" i="4"/>
  <c r="BB411" i="4" s="1"/>
  <c r="BE409" i="4"/>
  <c r="BD409" i="4"/>
  <c r="BC409" i="4"/>
  <c r="BA409" i="4"/>
  <c r="K409" i="4"/>
  <c r="I409" i="4"/>
  <c r="G409" i="4"/>
  <c r="BB409" i="4" s="1"/>
  <c r="BE407" i="4"/>
  <c r="BD407" i="4"/>
  <c r="BC407" i="4"/>
  <c r="BA407" i="4"/>
  <c r="K407" i="4"/>
  <c r="I407" i="4"/>
  <c r="G407" i="4"/>
  <c r="BB407" i="4" s="1"/>
  <c r="BE405" i="4"/>
  <c r="BD405" i="4"/>
  <c r="BC405" i="4"/>
  <c r="BA405" i="4"/>
  <c r="K405" i="4"/>
  <c r="I405" i="4"/>
  <c r="G405" i="4"/>
  <c r="BB405" i="4" s="1"/>
  <c r="BE403" i="4"/>
  <c r="BD403" i="4"/>
  <c r="BC403" i="4"/>
  <c r="BA403" i="4"/>
  <c r="K403" i="4"/>
  <c r="I403" i="4"/>
  <c r="G403" i="4"/>
  <c r="BB403" i="4" s="1"/>
  <c r="BE401" i="4"/>
  <c r="BD401" i="4"/>
  <c r="BC401" i="4"/>
  <c r="BA401" i="4"/>
  <c r="K401" i="4"/>
  <c r="I401" i="4"/>
  <c r="G401" i="4"/>
  <c r="BB401" i="4" s="1"/>
  <c r="BE399" i="4"/>
  <c r="BD399" i="4"/>
  <c r="BC399" i="4"/>
  <c r="BA399" i="4"/>
  <c r="K399" i="4"/>
  <c r="I399" i="4"/>
  <c r="G399" i="4"/>
  <c r="BB399" i="4" s="1"/>
  <c r="BE397" i="4"/>
  <c r="BD397" i="4"/>
  <c r="BC397" i="4"/>
  <c r="BA397" i="4"/>
  <c r="K397" i="4"/>
  <c r="I397" i="4"/>
  <c r="G397" i="4"/>
  <c r="BB397" i="4" s="1"/>
  <c r="BE395" i="4"/>
  <c r="BD395" i="4"/>
  <c r="BC395" i="4"/>
  <c r="BA395" i="4"/>
  <c r="K395" i="4"/>
  <c r="I395" i="4"/>
  <c r="G395" i="4"/>
  <c r="BB395" i="4" s="1"/>
  <c r="BE393" i="4"/>
  <c r="BD393" i="4"/>
  <c r="BC393" i="4"/>
  <c r="BA393" i="4"/>
  <c r="K393" i="4"/>
  <c r="I393" i="4"/>
  <c r="G393" i="4"/>
  <c r="BB393" i="4" s="1"/>
  <c r="BE391" i="4"/>
  <c r="BD391" i="4"/>
  <c r="BC391" i="4"/>
  <c r="BA391" i="4"/>
  <c r="K391" i="4"/>
  <c r="I391" i="4"/>
  <c r="G391" i="4"/>
  <c r="BB391" i="4" s="1"/>
  <c r="BE389" i="4"/>
  <c r="BD389" i="4"/>
  <c r="BC389" i="4"/>
  <c r="BA389" i="4"/>
  <c r="K389" i="4"/>
  <c r="I389" i="4"/>
  <c r="G389" i="4"/>
  <c r="BB389" i="4" s="1"/>
  <c r="BE383" i="4"/>
  <c r="BD383" i="4"/>
  <c r="BC383" i="4"/>
  <c r="BA383" i="4"/>
  <c r="K383" i="4"/>
  <c r="I383" i="4"/>
  <c r="G383" i="4"/>
  <c r="BB383" i="4" s="1"/>
  <c r="BE364" i="4"/>
  <c r="BD364" i="4"/>
  <c r="BC364" i="4"/>
  <c r="BA364" i="4"/>
  <c r="K364" i="4"/>
  <c r="I364" i="4"/>
  <c r="G364" i="4"/>
  <c r="BB364" i="4" s="1"/>
  <c r="BE361" i="4"/>
  <c r="BD361" i="4"/>
  <c r="BC361" i="4"/>
  <c r="BA361" i="4"/>
  <c r="K361" i="4"/>
  <c r="I361" i="4"/>
  <c r="G361" i="4"/>
  <c r="BB361" i="4" s="1"/>
  <c r="BE358" i="4"/>
  <c r="BD358" i="4"/>
  <c r="BC358" i="4"/>
  <c r="BA358" i="4"/>
  <c r="K358" i="4"/>
  <c r="I358" i="4"/>
  <c r="G358" i="4"/>
  <c r="BB358" i="4" s="1"/>
  <c r="BE356" i="4"/>
  <c r="BD356" i="4"/>
  <c r="BC356" i="4"/>
  <c r="BA356" i="4"/>
  <c r="K356" i="4"/>
  <c r="I356" i="4"/>
  <c r="G356" i="4"/>
  <c r="BB356" i="4" s="1"/>
  <c r="BE350" i="4"/>
  <c r="BD350" i="4"/>
  <c r="BC350" i="4"/>
  <c r="BA350" i="4"/>
  <c r="K350" i="4"/>
  <c r="I350" i="4"/>
  <c r="G350" i="4"/>
  <c r="BB350" i="4" s="1"/>
  <c r="BE348" i="4"/>
  <c r="BD348" i="4"/>
  <c r="BC348" i="4"/>
  <c r="BA348" i="4"/>
  <c r="K348" i="4"/>
  <c r="I348" i="4"/>
  <c r="G348" i="4"/>
  <c r="BB348" i="4" s="1"/>
  <c r="BE346" i="4"/>
  <c r="BD346" i="4"/>
  <c r="BC346" i="4"/>
  <c r="BA346" i="4"/>
  <c r="K346" i="4"/>
  <c r="I346" i="4"/>
  <c r="G346" i="4"/>
  <c r="BB346" i="4" s="1"/>
  <c r="BE344" i="4"/>
  <c r="BD344" i="4"/>
  <c r="BC344" i="4"/>
  <c r="BA344" i="4"/>
  <c r="K344" i="4"/>
  <c r="I344" i="4"/>
  <c r="G344" i="4"/>
  <c r="BB344" i="4" s="1"/>
  <c r="BE342" i="4"/>
  <c r="BD342" i="4"/>
  <c r="BC342" i="4"/>
  <c r="BA342" i="4"/>
  <c r="K342" i="4"/>
  <c r="I342" i="4"/>
  <c r="G342" i="4"/>
  <c r="BB342" i="4" s="1"/>
  <c r="BE340" i="4"/>
  <c r="BD340" i="4"/>
  <c r="BC340" i="4"/>
  <c r="BA340" i="4"/>
  <c r="K340" i="4"/>
  <c r="I340" i="4"/>
  <c r="G340" i="4"/>
  <c r="BB340" i="4" s="1"/>
  <c r="BE338" i="4"/>
  <c r="BD338" i="4"/>
  <c r="BC338" i="4"/>
  <c r="BA338" i="4"/>
  <c r="K338" i="4"/>
  <c r="I338" i="4"/>
  <c r="G338" i="4"/>
  <c r="BB338" i="4" s="1"/>
  <c r="BE336" i="4"/>
  <c r="BD336" i="4"/>
  <c r="BC336" i="4"/>
  <c r="BA336" i="4"/>
  <c r="K336" i="4"/>
  <c r="I336" i="4"/>
  <c r="G336" i="4"/>
  <c r="BB336" i="4" s="1"/>
  <c r="BE334" i="4"/>
  <c r="BD334" i="4"/>
  <c r="BC334" i="4"/>
  <c r="BA334" i="4"/>
  <c r="K334" i="4"/>
  <c r="I334" i="4"/>
  <c r="G334" i="4"/>
  <c r="BB334" i="4" s="1"/>
  <c r="BE332" i="4"/>
  <c r="BD332" i="4"/>
  <c r="BC332" i="4"/>
  <c r="BA332" i="4"/>
  <c r="K332" i="4"/>
  <c r="I332" i="4"/>
  <c r="G332" i="4"/>
  <c r="BB332" i="4" s="1"/>
  <c r="BE330" i="4"/>
  <c r="BD330" i="4"/>
  <c r="BC330" i="4"/>
  <c r="BA330" i="4"/>
  <c r="K330" i="4"/>
  <c r="I330" i="4"/>
  <c r="G330" i="4"/>
  <c r="BB330" i="4" s="1"/>
  <c r="BE328" i="4"/>
  <c r="BD328" i="4"/>
  <c r="BC328" i="4"/>
  <c r="BA328" i="4"/>
  <c r="K328" i="4"/>
  <c r="I328" i="4"/>
  <c r="G328" i="4"/>
  <c r="BB328" i="4" s="1"/>
  <c r="BE326" i="4"/>
  <c r="BD326" i="4"/>
  <c r="BC326" i="4"/>
  <c r="BA326" i="4"/>
  <c r="K326" i="4"/>
  <c r="I326" i="4"/>
  <c r="G326" i="4"/>
  <c r="BB326" i="4" s="1"/>
  <c r="BE324" i="4"/>
  <c r="BD324" i="4"/>
  <c r="BC324" i="4"/>
  <c r="BA324" i="4"/>
  <c r="K324" i="4"/>
  <c r="I324" i="4"/>
  <c r="G324" i="4"/>
  <c r="BB324" i="4" s="1"/>
  <c r="BE322" i="4"/>
  <c r="BD322" i="4"/>
  <c r="BC322" i="4"/>
  <c r="BA322" i="4"/>
  <c r="K322" i="4"/>
  <c r="I322" i="4"/>
  <c r="G322" i="4"/>
  <c r="BB322" i="4" s="1"/>
  <c r="BE320" i="4"/>
  <c r="BD320" i="4"/>
  <c r="BC320" i="4"/>
  <c r="BA320" i="4"/>
  <c r="K320" i="4"/>
  <c r="I320" i="4"/>
  <c r="G320" i="4"/>
  <c r="BB320" i="4" s="1"/>
  <c r="BE318" i="4"/>
  <c r="BD318" i="4"/>
  <c r="BC318" i="4"/>
  <c r="BA318" i="4"/>
  <c r="K318" i="4"/>
  <c r="I318" i="4"/>
  <c r="G318" i="4"/>
  <c r="BB318" i="4" s="1"/>
  <c r="BE301" i="4"/>
  <c r="BD301" i="4"/>
  <c r="BC301" i="4"/>
  <c r="BA301" i="4"/>
  <c r="K301" i="4"/>
  <c r="I301" i="4"/>
  <c r="G301" i="4"/>
  <c r="BB301" i="4" s="1"/>
  <c r="BE298" i="4"/>
  <c r="BD298" i="4"/>
  <c r="BC298" i="4"/>
  <c r="BA298" i="4"/>
  <c r="K298" i="4"/>
  <c r="I298" i="4"/>
  <c r="G298" i="4"/>
  <c r="BB298" i="4" s="1"/>
  <c r="BE295" i="4"/>
  <c r="BD295" i="4"/>
  <c r="BC295" i="4"/>
  <c r="BA295" i="4"/>
  <c r="K295" i="4"/>
  <c r="I295" i="4"/>
  <c r="G295" i="4"/>
  <c r="BB295" i="4" s="1"/>
  <c r="BE289" i="4"/>
  <c r="BD289" i="4"/>
  <c r="BC289" i="4"/>
  <c r="BA289" i="4"/>
  <c r="K289" i="4"/>
  <c r="I289" i="4"/>
  <c r="G289" i="4"/>
  <c r="BB289" i="4" s="1"/>
  <c r="BE272" i="4"/>
  <c r="BD272" i="4"/>
  <c r="BC272" i="4"/>
  <c r="BA272" i="4"/>
  <c r="K272" i="4"/>
  <c r="I272" i="4"/>
  <c r="G272" i="4"/>
  <c r="BB272" i="4" s="1"/>
  <c r="BE267" i="4"/>
  <c r="BD267" i="4"/>
  <c r="BC267" i="4"/>
  <c r="BA267" i="4"/>
  <c r="K267" i="4"/>
  <c r="I267" i="4"/>
  <c r="G267" i="4"/>
  <c r="BB267" i="4" s="1"/>
  <c r="BE265" i="4"/>
  <c r="BD265" i="4"/>
  <c r="BC265" i="4"/>
  <c r="BA265" i="4"/>
  <c r="K265" i="4"/>
  <c r="I265" i="4"/>
  <c r="G265" i="4"/>
  <c r="BB265" i="4" s="1"/>
  <c r="BE260" i="4"/>
  <c r="BD260" i="4"/>
  <c r="BC260" i="4"/>
  <c r="BA260" i="4"/>
  <c r="K260" i="4"/>
  <c r="I260" i="4"/>
  <c r="G260" i="4"/>
  <c r="BB260" i="4" s="1"/>
  <c r="BE253" i="4"/>
  <c r="BD253" i="4"/>
  <c r="BC253" i="4"/>
  <c r="BA253" i="4"/>
  <c r="K253" i="4"/>
  <c r="I253" i="4"/>
  <c r="G253" i="4"/>
  <c r="BB253" i="4" s="1"/>
  <c r="BE247" i="4"/>
  <c r="BE430" i="4" s="1"/>
  <c r="I16" i="3" s="1"/>
  <c r="BD247" i="4"/>
  <c r="BC247" i="4"/>
  <c r="BC430" i="4" s="1"/>
  <c r="G16" i="3" s="1"/>
  <c r="BA247" i="4"/>
  <c r="K247" i="4"/>
  <c r="I247" i="4"/>
  <c r="I430" i="4" s="1"/>
  <c r="G247" i="4"/>
  <c r="G430" i="4" s="1"/>
  <c r="B16" i="3"/>
  <c r="A16" i="3"/>
  <c r="BD430" i="4"/>
  <c r="H16" i="3" s="1"/>
  <c r="BA430" i="4"/>
  <c r="E16" i="3" s="1"/>
  <c r="K430" i="4"/>
  <c r="BE244" i="4"/>
  <c r="BD244" i="4"/>
  <c r="BC244" i="4"/>
  <c r="BA244" i="4"/>
  <c r="K244" i="4"/>
  <c r="I244" i="4"/>
  <c r="G244" i="4"/>
  <c r="BB244" i="4" s="1"/>
  <c r="BE242" i="4"/>
  <c r="BD242" i="4"/>
  <c r="BC242" i="4"/>
  <c r="BA242" i="4"/>
  <c r="K242" i="4"/>
  <c r="I242" i="4"/>
  <c r="G242" i="4"/>
  <c r="BB242" i="4" s="1"/>
  <c r="BE219" i="4"/>
  <c r="BD219" i="4"/>
  <c r="BC219" i="4"/>
  <c r="BA219" i="4"/>
  <c r="K219" i="4"/>
  <c r="I219" i="4"/>
  <c r="G219" i="4"/>
  <c r="BB219" i="4" s="1"/>
  <c r="BE216" i="4"/>
  <c r="BE245" i="4" s="1"/>
  <c r="I15" i="3" s="1"/>
  <c r="BD216" i="4"/>
  <c r="BD245" i="4" s="1"/>
  <c r="H15" i="3" s="1"/>
  <c r="BC216" i="4"/>
  <c r="BA216" i="4"/>
  <c r="BA245" i="4" s="1"/>
  <c r="E15" i="3" s="1"/>
  <c r="K216" i="4"/>
  <c r="K245" i="4" s="1"/>
  <c r="I216" i="4"/>
  <c r="G216" i="4"/>
  <c r="BB216" i="4" s="1"/>
  <c r="B15" i="3"/>
  <c r="A15" i="3"/>
  <c r="BC245" i="4"/>
  <c r="G15" i="3" s="1"/>
  <c r="I245" i="4"/>
  <c r="G245" i="4"/>
  <c r="BE213" i="4"/>
  <c r="BD213" i="4"/>
  <c r="BD214" i="4" s="1"/>
  <c r="H14" i="3" s="1"/>
  <c r="BC213" i="4"/>
  <c r="BC214" i="4" s="1"/>
  <c r="G14" i="3" s="1"/>
  <c r="BB213" i="4"/>
  <c r="K213" i="4"/>
  <c r="K214" i="4" s="1"/>
  <c r="I213" i="4"/>
  <c r="G213" i="4"/>
  <c r="BA213" i="4" s="1"/>
  <c r="BA214" i="4" s="1"/>
  <c r="E14" i="3" s="1"/>
  <c r="B14" i="3"/>
  <c r="A14" i="3"/>
  <c r="BE214" i="4"/>
  <c r="I14" i="3" s="1"/>
  <c r="BB214" i="4"/>
  <c r="F14" i="3" s="1"/>
  <c r="I214" i="4"/>
  <c r="BE205" i="4"/>
  <c r="BD205" i="4"/>
  <c r="BC205" i="4"/>
  <c r="BB205" i="4"/>
  <c r="K205" i="4"/>
  <c r="I205" i="4"/>
  <c r="G205" i="4"/>
  <c r="BA205" i="4" s="1"/>
  <c r="BE199" i="4"/>
  <c r="BD199" i="4"/>
  <c r="BC199" i="4"/>
  <c r="BB199" i="4"/>
  <c r="K199" i="4"/>
  <c r="I199" i="4"/>
  <c r="G199" i="4"/>
  <c r="BA199" i="4" s="1"/>
  <c r="BE194" i="4"/>
  <c r="BD194" i="4"/>
  <c r="BC194" i="4"/>
  <c r="BB194" i="4"/>
  <c r="K194" i="4"/>
  <c r="I194" i="4"/>
  <c r="G194" i="4"/>
  <c r="BA194" i="4" s="1"/>
  <c r="BE188" i="4"/>
  <c r="BD188" i="4"/>
  <c r="BC188" i="4"/>
  <c r="BB188" i="4"/>
  <c r="K188" i="4"/>
  <c r="I188" i="4"/>
  <c r="G188" i="4"/>
  <c r="BA188" i="4" s="1"/>
  <c r="BE182" i="4"/>
  <c r="BD182" i="4"/>
  <c r="BC182" i="4"/>
  <c r="BB182" i="4"/>
  <c r="K182" i="4"/>
  <c r="I182" i="4"/>
  <c r="G182" i="4"/>
  <c r="BA182" i="4" s="1"/>
  <c r="BE178" i="4"/>
  <c r="BD178" i="4"/>
  <c r="BC178" i="4"/>
  <c r="BB178" i="4"/>
  <c r="K178" i="4"/>
  <c r="I178" i="4"/>
  <c r="G178" i="4"/>
  <c r="BA178" i="4" s="1"/>
  <c r="BE172" i="4"/>
  <c r="BD172" i="4"/>
  <c r="BC172" i="4"/>
  <c r="BB172" i="4"/>
  <c r="K172" i="4"/>
  <c r="I172" i="4"/>
  <c r="G172" i="4"/>
  <c r="BA172" i="4" s="1"/>
  <c r="BE166" i="4"/>
  <c r="BD166" i="4"/>
  <c r="BC166" i="4"/>
  <c r="BB166" i="4"/>
  <c r="K166" i="4"/>
  <c r="I166" i="4"/>
  <c r="G166" i="4"/>
  <c r="BA166" i="4" s="1"/>
  <c r="BE161" i="4"/>
  <c r="BD161" i="4"/>
  <c r="BC161" i="4"/>
  <c r="BB161" i="4"/>
  <c r="K161" i="4"/>
  <c r="I161" i="4"/>
  <c r="G161" i="4"/>
  <c r="BA161" i="4" s="1"/>
  <c r="BE155" i="4"/>
  <c r="BD155" i="4"/>
  <c r="BC155" i="4"/>
  <c r="BB155" i="4"/>
  <c r="K155" i="4"/>
  <c r="I155" i="4"/>
  <c r="G155" i="4"/>
  <c r="BA155" i="4" s="1"/>
  <c r="BE149" i="4"/>
  <c r="BD149" i="4"/>
  <c r="BC149" i="4"/>
  <c r="BB149" i="4"/>
  <c r="K149" i="4"/>
  <c r="I149" i="4"/>
  <c r="G149" i="4"/>
  <c r="BA149" i="4" s="1"/>
  <c r="BE146" i="4"/>
  <c r="BE211" i="4" s="1"/>
  <c r="I13" i="3" s="1"/>
  <c r="BD146" i="4"/>
  <c r="BD211" i="4" s="1"/>
  <c r="H13" i="3" s="1"/>
  <c r="BC146" i="4"/>
  <c r="BB146" i="4"/>
  <c r="K146" i="4"/>
  <c r="K211" i="4" s="1"/>
  <c r="I146" i="4"/>
  <c r="G146" i="4"/>
  <c r="BA146" i="4" s="1"/>
  <c r="B13" i="3"/>
  <c r="A13" i="3"/>
  <c r="I211" i="4"/>
  <c r="G211" i="4"/>
  <c r="BE141" i="4"/>
  <c r="BE144" i="4" s="1"/>
  <c r="I12" i="3" s="1"/>
  <c r="BD141" i="4"/>
  <c r="BC141" i="4"/>
  <c r="BB141" i="4"/>
  <c r="BB144" i="4" s="1"/>
  <c r="F12" i="3" s="1"/>
  <c r="K141" i="4"/>
  <c r="I141" i="4"/>
  <c r="I144" i="4" s="1"/>
  <c r="G141" i="4"/>
  <c r="BA141" i="4" s="1"/>
  <c r="BA144" i="4" s="1"/>
  <c r="E12" i="3" s="1"/>
  <c r="B12" i="3"/>
  <c r="A12" i="3"/>
  <c r="BD144" i="4"/>
  <c r="H12" i="3" s="1"/>
  <c r="BC144" i="4"/>
  <c r="G12" i="3" s="1"/>
  <c r="K144" i="4"/>
  <c r="BE133" i="4"/>
  <c r="BD133" i="4"/>
  <c r="BD139" i="4" s="1"/>
  <c r="H11" i="3" s="1"/>
  <c r="BC133" i="4"/>
  <c r="BB133" i="4"/>
  <c r="K133" i="4"/>
  <c r="I133" i="4"/>
  <c r="G133" i="4"/>
  <c r="BA133" i="4" s="1"/>
  <c r="BE131" i="4"/>
  <c r="BD131" i="4"/>
  <c r="BC131" i="4"/>
  <c r="BB131" i="4"/>
  <c r="K131" i="4"/>
  <c r="I131" i="4"/>
  <c r="I139" i="4" s="1"/>
  <c r="G131" i="4"/>
  <c r="BA131" i="4" s="1"/>
  <c r="BE129" i="4"/>
  <c r="BE139" i="4" s="1"/>
  <c r="I11" i="3" s="1"/>
  <c r="BD129" i="4"/>
  <c r="BC129" i="4"/>
  <c r="BB129" i="4"/>
  <c r="BB139" i="4" s="1"/>
  <c r="F11" i="3" s="1"/>
  <c r="K129" i="4"/>
  <c r="I129" i="4"/>
  <c r="G129" i="4"/>
  <c r="B11" i="3"/>
  <c r="A11" i="3"/>
  <c r="BC139" i="4"/>
  <c r="G11" i="3" s="1"/>
  <c r="BE123" i="4"/>
  <c r="BE127" i="4" s="1"/>
  <c r="I10" i="3" s="1"/>
  <c r="BD123" i="4"/>
  <c r="BC123" i="4"/>
  <c r="BB123" i="4"/>
  <c r="K123" i="4"/>
  <c r="I123" i="4"/>
  <c r="I127" i="4" s="1"/>
  <c r="G123" i="4"/>
  <c r="BA123" i="4" s="1"/>
  <c r="BA127" i="4" s="1"/>
  <c r="E10" i="3" s="1"/>
  <c r="B10" i="3"/>
  <c r="A10" i="3"/>
  <c r="BD127" i="4"/>
  <c r="H10" i="3" s="1"/>
  <c r="BC127" i="4"/>
  <c r="G10" i="3" s="1"/>
  <c r="BB127" i="4"/>
  <c r="F10" i="3" s="1"/>
  <c r="K127" i="4"/>
  <c r="G127" i="4"/>
  <c r="BE118" i="4"/>
  <c r="BD118" i="4"/>
  <c r="BC118" i="4"/>
  <c r="BB118" i="4"/>
  <c r="K118" i="4"/>
  <c r="I118" i="4"/>
  <c r="G118" i="4"/>
  <c r="BA118" i="4" s="1"/>
  <c r="BE115" i="4"/>
  <c r="BD115" i="4"/>
  <c r="BC115" i="4"/>
  <c r="BB115" i="4"/>
  <c r="K115" i="4"/>
  <c r="I115" i="4"/>
  <c r="G115" i="4"/>
  <c r="BA115" i="4" s="1"/>
  <c r="BE113" i="4"/>
  <c r="BD113" i="4"/>
  <c r="BC113" i="4"/>
  <c r="BB113" i="4"/>
  <c r="K113" i="4"/>
  <c r="I113" i="4"/>
  <c r="I121" i="4" s="1"/>
  <c r="G113" i="4"/>
  <c r="BA113" i="4" s="1"/>
  <c r="BE110" i="4"/>
  <c r="BD110" i="4"/>
  <c r="BC110" i="4"/>
  <c r="BB110" i="4"/>
  <c r="K110" i="4"/>
  <c r="I110" i="4"/>
  <c r="G110" i="4"/>
  <c r="BA110" i="4" s="1"/>
  <c r="BE107" i="4"/>
  <c r="BD107" i="4"/>
  <c r="BC107" i="4"/>
  <c r="BC121" i="4" s="1"/>
  <c r="G9" i="3" s="1"/>
  <c r="BB107" i="4"/>
  <c r="BB121" i="4" s="1"/>
  <c r="F9" i="3" s="1"/>
  <c r="K107" i="4"/>
  <c r="I107" i="4"/>
  <c r="G107" i="4"/>
  <c r="BA107" i="4" s="1"/>
  <c r="BE104" i="4"/>
  <c r="BE121" i="4" s="1"/>
  <c r="I9" i="3" s="1"/>
  <c r="BD104" i="4"/>
  <c r="BC104" i="4"/>
  <c r="BB104" i="4"/>
  <c r="K104" i="4"/>
  <c r="I104" i="4"/>
  <c r="G104" i="4"/>
  <c r="BA104" i="4" s="1"/>
  <c r="B9" i="3"/>
  <c r="A9" i="3"/>
  <c r="K121" i="4"/>
  <c r="BE92" i="4"/>
  <c r="BD92" i="4"/>
  <c r="BC92" i="4"/>
  <c r="BB92" i="4"/>
  <c r="K92" i="4"/>
  <c r="I92" i="4"/>
  <c r="G92" i="4"/>
  <c r="BA92" i="4" s="1"/>
  <c r="BE89" i="4"/>
  <c r="BD89" i="4"/>
  <c r="BC89" i="4"/>
  <c r="BB89" i="4"/>
  <c r="K89" i="4"/>
  <c r="I89" i="4"/>
  <c r="G89" i="4"/>
  <c r="BA89" i="4" s="1"/>
  <c r="BE86" i="4"/>
  <c r="BD86" i="4"/>
  <c r="BC86" i="4"/>
  <c r="BB86" i="4"/>
  <c r="K86" i="4"/>
  <c r="I86" i="4"/>
  <c r="G86" i="4"/>
  <c r="BA86" i="4" s="1"/>
  <c r="BE54" i="4"/>
  <c r="BD54" i="4"/>
  <c r="BC54" i="4"/>
  <c r="BB54" i="4"/>
  <c r="K54" i="4"/>
  <c r="I54" i="4"/>
  <c r="G54" i="4"/>
  <c r="BA54" i="4" s="1"/>
  <c r="BE21" i="4"/>
  <c r="BE102" i="4" s="1"/>
  <c r="I8" i="3" s="1"/>
  <c r="BD21" i="4"/>
  <c r="BC21" i="4"/>
  <c r="BC102" i="4" s="1"/>
  <c r="G8" i="3" s="1"/>
  <c r="BB21" i="4"/>
  <c r="K21" i="4"/>
  <c r="I21" i="4"/>
  <c r="G21" i="4"/>
  <c r="BA21" i="4" s="1"/>
  <c r="B8" i="3"/>
  <c r="A8" i="3"/>
  <c r="BD102" i="4"/>
  <c r="H8" i="3" s="1"/>
  <c r="BB102" i="4"/>
  <c r="F8" i="3" s="1"/>
  <c r="K102" i="4"/>
  <c r="I102" i="4"/>
  <c r="G102" i="4"/>
  <c r="BE15" i="4"/>
  <c r="BD15" i="4"/>
  <c r="BC15" i="4"/>
  <c r="BB15" i="4"/>
  <c r="K15" i="4"/>
  <c r="I15" i="4"/>
  <c r="G15" i="4"/>
  <c r="BA15" i="4" s="1"/>
  <c r="BE11" i="4"/>
  <c r="BD11" i="4"/>
  <c r="BC11" i="4"/>
  <c r="BB11" i="4"/>
  <c r="K11" i="4"/>
  <c r="I11" i="4"/>
  <c r="G11" i="4"/>
  <c r="BA11" i="4" s="1"/>
  <c r="BE8" i="4"/>
  <c r="BD8" i="4"/>
  <c r="BD19" i="4" s="1"/>
  <c r="H7" i="3" s="1"/>
  <c r="BC8" i="4"/>
  <c r="BC19" i="4" s="1"/>
  <c r="G7" i="3" s="1"/>
  <c r="BB8" i="4"/>
  <c r="BB19" i="4" s="1"/>
  <c r="F7" i="3" s="1"/>
  <c r="K8" i="4"/>
  <c r="I8" i="4"/>
  <c r="G8" i="4"/>
  <c r="BA8" i="4" s="1"/>
  <c r="BA19" i="4" s="1"/>
  <c r="E7" i="3" s="1"/>
  <c r="B7" i="3"/>
  <c r="A7" i="3"/>
  <c r="BE19" i="4"/>
  <c r="I7" i="3" s="1"/>
  <c r="K19" i="4"/>
  <c r="I19" i="4"/>
  <c r="G19" i="4"/>
  <c r="E4" i="4"/>
  <c r="F3" i="4"/>
  <c r="F33" i="2"/>
  <c r="C33" i="2"/>
  <c r="C31" i="2"/>
  <c r="G7" i="2"/>
  <c r="H83" i="1"/>
  <c r="J70" i="1"/>
  <c r="I70" i="1"/>
  <c r="H70" i="1"/>
  <c r="G70" i="1"/>
  <c r="F70" i="1"/>
  <c r="H41" i="1"/>
  <c r="G41" i="1"/>
  <c r="I40" i="1"/>
  <c r="F40" i="1" s="1"/>
  <c r="I39" i="1"/>
  <c r="F39" i="1" s="1"/>
  <c r="H38" i="1"/>
  <c r="G38" i="1"/>
  <c r="H32" i="1"/>
  <c r="I21" i="1" s="1"/>
  <c r="I22" i="1" s="1"/>
  <c r="G32" i="1"/>
  <c r="I31" i="1"/>
  <c r="F31" i="1" s="1"/>
  <c r="I30" i="1"/>
  <c r="F30" i="1" s="1"/>
  <c r="H29" i="1"/>
  <c r="G29" i="1"/>
  <c r="D22" i="1"/>
  <c r="D20" i="1"/>
  <c r="I19" i="1"/>
  <c r="I2" i="1"/>
  <c r="BB245" i="4" l="1"/>
  <c r="F15" i="3" s="1"/>
  <c r="BA528" i="4"/>
  <c r="E22" i="3" s="1"/>
  <c r="BA24" i="7"/>
  <c r="E8" i="6" s="1"/>
  <c r="BA102" i="4"/>
  <c r="E8" i="3" s="1"/>
  <c r="BA41" i="7"/>
  <c r="E9" i="6" s="1"/>
  <c r="BA51" i="7"/>
  <c r="E10" i="6" s="1"/>
  <c r="G139" i="4"/>
  <c r="BB211" i="4"/>
  <c r="F13" i="3" s="1"/>
  <c r="I436" i="4"/>
  <c r="BD436" i="4"/>
  <c r="H17" i="3" s="1"/>
  <c r="G492" i="4"/>
  <c r="G519" i="4"/>
  <c r="K519" i="4"/>
  <c r="BB106" i="7"/>
  <c r="F15" i="6" s="1"/>
  <c r="BA108" i="7"/>
  <c r="BA111" i="7" s="1"/>
  <c r="E16" i="6" s="1"/>
  <c r="BD164" i="7"/>
  <c r="H19" i="6" s="1"/>
  <c r="BA179" i="7"/>
  <c r="E21" i="6" s="1"/>
  <c r="G197" i="7"/>
  <c r="G203" i="7"/>
  <c r="K203" i="7"/>
  <c r="G144" i="4"/>
  <c r="BC211" i="4"/>
  <c r="G13" i="3" s="1"/>
  <c r="G214" i="4"/>
  <c r="G436" i="4"/>
  <c r="G441" i="4"/>
  <c r="BA106" i="7"/>
  <c r="E15" i="6" s="1"/>
  <c r="K197" i="7"/>
  <c r="BD121" i="4"/>
  <c r="H9" i="3" s="1"/>
  <c r="K139" i="4"/>
  <c r="BA441" i="4"/>
  <c r="E18" i="3" s="1"/>
  <c r="BB500" i="4"/>
  <c r="F20" i="3" s="1"/>
  <c r="BC500" i="4"/>
  <c r="G20" i="3" s="1"/>
  <c r="BC519" i="4"/>
  <c r="G21" i="3" s="1"/>
  <c r="G106" i="7"/>
  <c r="K170" i="7"/>
  <c r="BE170" i="7"/>
  <c r="I20" i="6" s="1"/>
  <c r="I26" i="6" s="1"/>
  <c r="C21" i="5" s="1"/>
  <c r="BB247" i="4"/>
  <c r="BB430" i="4"/>
  <c r="F16" i="3" s="1"/>
  <c r="BB116" i="7"/>
  <c r="BB140" i="7" s="1"/>
  <c r="F18" i="6" s="1"/>
  <c r="H34" i="6"/>
  <c r="G23" i="5" s="1"/>
  <c r="G22" i="5" s="1"/>
  <c r="G26" i="6"/>
  <c r="C18" i="5" s="1"/>
  <c r="BB170" i="7"/>
  <c r="F20" i="6" s="1"/>
  <c r="BA16" i="7"/>
  <c r="E7" i="6" s="1"/>
  <c r="BB187" i="7"/>
  <c r="F22" i="6" s="1"/>
  <c r="BB203" i="7"/>
  <c r="F24" i="6" s="1"/>
  <c r="BA85" i="7"/>
  <c r="E12" i="6" s="1"/>
  <c r="H26" i="6"/>
  <c r="C17" i="5" s="1"/>
  <c r="BB164" i="7"/>
  <c r="F19" i="6" s="1"/>
  <c r="BB197" i="7"/>
  <c r="F23" i="6" s="1"/>
  <c r="G91" i="7"/>
  <c r="G179" i="7"/>
  <c r="G56" i="7"/>
  <c r="E59" i="1"/>
  <c r="E54" i="1"/>
  <c r="E50" i="1"/>
  <c r="E68" i="1"/>
  <c r="E51" i="1"/>
  <c r="E63" i="1"/>
  <c r="E65" i="1"/>
  <c r="E56" i="1"/>
  <c r="E62" i="1"/>
  <c r="E52" i="1"/>
  <c r="E58" i="1"/>
  <c r="E64" i="1"/>
  <c r="E61" i="1"/>
  <c r="E66" i="1"/>
  <c r="E49" i="1"/>
  <c r="E55" i="1"/>
  <c r="E60" i="1"/>
  <c r="E53" i="1"/>
  <c r="E57" i="1"/>
  <c r="E67" i="1"/>
  <c r="E69" i="1"/>
  <c r="G22" i="2"/>
  <c r="I23" i="3"/>
  <c r="C21" i="2" s="1"/>
  <c r="I20" i="1"/>
  <c r="I23" i="1" s="1"/>
  <c r="I32" i="1"/>
  <c r="F32" i="1"/>
  <c r="I41" i="1"/>
  <c r="F41" i="1"/>
  <c r="BA121" i="4"/>
  <c r="E9" i="3" s="1"/>
  <c r="BA211" i="4"/>
  <c r="E13" i="3" s="1"/>
  <c r="BB441" i="4"/>
  <c r="F18" i="3" s="1"/>
  <c r="G23" i="3"/>
  <c r="C18" i="2" s="1"/>
  <c r="BB519" i="4"/>
  <c r="F21" i="3" s="1"/>
  <c r="H23" i="3"/>
  <c r="C17" i="2" s="1"/>
  <c r="G121" i="4"/>
  <c r="BA129" i="4"/>
  <c r="BA139" i="4" s="1"/>
  <c r="E11" i="3" s="1"/>
  <c r="BB443" i="4"/>
  <c r="BB492" i="4" s="1"/>
  <c r="F19" i="3" s="1"/>
  <c r="E70" i="1"/>
  <c r="F26" i="6" l="1"/>
  <c r="C16" i="5" s="1"/>
  <c r="E26" i="6"/>
  <c r="C15" i="5" s="1"/>
  <c r="E23" i="3"/>
  <c r="C15" i="2" s="1"/>
  <c r="F23" i="3"/>
  <c r="C16" i="2" s="1"/>
  <c r="J41" i="1"/>
  <c r="J40" i="1"/>
  <c r="J32" i="1"/>
  <c r="J39" i="1"/>
  <c r="J31" i="1"/>
  <c r="J30" i="1"/>
  <c r="C19" i="5" l="1"/>
  <c r="C22" i="5" s="1"/>
  <c r="C23" i="5" s="1"/>
  <c r="F30" i="5" s="1"/>
  <c r="F31" i="5" s="1"/>
  <c r="F34" i="5" s="1"/>
  <c r="C19" i="2"/>
  <c r="C22" i="2" s="1"/>
  <c r="C23" i="2" s="1"/>
  <c r="F30" i="2" s="1"/>
  <c r="F31" i="2" s="1"/>
  <c r="F34" i="2" s="1"/>
</calcChain>
</file>

<file path=xl/sharedStrings.xml><?xml version="1.0" encoding="utf-8"?>
<sst xmlns="http://schemas.openxmlformats.org/spreadsheetml/2006/main" count="2006" uniqueCount="825">
  <si>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</si>
  <si>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</si>
  <si>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</si>
  <si>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</si>
  <si>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</si>
  <si>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</si>
  <si>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</si>
  <si>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</si>
  <si>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</si>
  <si>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</si>
  <si>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</si>
  <si>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</si>
  <si>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</si>
  <si>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</si>
  <si>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</si>
  <si>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</si>
  <si>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</si>
  <si>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</si>
  <si>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</si>
  <si>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</si>
  <si>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</si>
  <si>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</si>
  <si>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</si>
  <si>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Rekapitulace stavebních dílů</t>
  </si>
  <si>
    <t>Číslo a název dílu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</si>
  <si>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</si>
  <si>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</si>
  <si>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</si>
  <si>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</si>
  <si>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</si>
  <si>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</si>
  <si>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</si>
  <si>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</si>
  <si>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</si>
  <si>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</si>
  <si>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</si>
  <si>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</si>
  <si>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</si>
  <si>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</si>
  <si>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</si>
  <si>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</si>
  <si>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</si>
  <si>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</si>
  <si>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</si>
  <si>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</si>
  <si>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</si>
  <si>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</si>
  <si>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</si>
  <si>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</si>
  <si>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</si>
  <si>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</si>
  <si>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</si>
  <si>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</si>
  <si>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</si>
  <si>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</si>
  <si>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</si>
  <si>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</si>
  <si>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</si>
  <si>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</si>
  <si>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</si>
  <si>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</si>
  <si>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</si>
  <si>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</si>
  <si>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</si>
  <si>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</si>
  <si>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</si>
  <si>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</si>
  <si>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</si>
  <si>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</si>
  <si>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</si>
  <si>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</si>
  <si>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</si>
  <si>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</si>
  <si>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</si>
  <si>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</si>
  <si>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</si>
  <si>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</si>
  <si>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</si>
  <si>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</si>
  <si>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</si>
  <si>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</si>
  <si>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</si>
  <si>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</si>
  <si>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</si>
  <si>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</si>
  <si>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</si>
  <si>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</si>
  <si>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</si>
  <si>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</si>
  <si>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</si>
  <si>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</si>
  <si>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</si>
  <si>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</si>
  <si>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</si>
  <si>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</si>
  <si>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</si>
  <si>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</si>
  <si>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</si>
  <si>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</si>
  <si>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</si>
  <si>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ks</t>
  </si>
  <si>
    <t>Celkem za</t>
  </si>
  <si>
    <t>SLEPÝ ROZPOČET</t>
  </si>
  <si>
    <t>Slepý rozpočet</t>
  </si>
  <si>
    <t>RG_1539</t>
  </si>
  <si>
    <t>Staveb.úpravy MŠ ul.Erno Košťála č.p.991 Pardubice</t>
  </si>
  <si>
    <t>RG_1539 Staveb.úpravy MŠ ul.Erno Košťála č.p.991 Pardubice</t>
  </si>
  <si>
    <t>01</t>
  </si>
  <si>
    <t>SO 01, 02, 03, 04</t>
  </si>
  <si>
    <t>01 SO 01, 02, 03, 04</t>
  </si>
  <si>
    <t>01O</t>
  </si>
  <si>
    <t>Stavební úpravy</t>
  </si>
  <si>
    <t>3</t>
  </si>
  <si>
    <t>Svislé a kompletní konstrukce</t>
  </si>
  <si>
    <t>3 Svislé a kompletní konstrukce</t>
  </si>
  <si>
    <t>311271193</t>
  </si>
  <si>
    <t>Zdivo z tvárnic pórobetonových zazdívky a dozdívky</t>
  </si>
  <si>
    <t>m3</t>
  </si>
  <si>
    <t>B.01-03:</t>
  </si>
  <si>
    <t>parapety:1*0,85*0,3+1,05*1,1*0,3+0,2*0,2*1,8</t>
  </si>
  <si>
    <t>311351101</t>
  </si>
  <si>
    <t>Bednění potěru pod parapet jednostranné - zřízení bednící materiál prkna</t>
  </si>
  <si>
    <t>m2</t>
  </si>
  <si>
    <t>C.02:</t>
  </si>
  <si>
    <t>pol.607755202 /1,03*0,1:258,1180/1,03*0,1</t>
  </si>
  <si>
    <t>pol.607755203 /1,03*0,1:17,8190/1,03*0,1</t>
  </si>
  <si>
    <t>311351102</t>
  </si>
  <si>
    <t xml:space="preserve">Bednění potěru pod parapet jednostranné-odstranění </t>
  </si>
  <si>
    <t>61</t>
  </si>
  <si>
    <t>Upravy povrchů vnitřní</t>
  </si>
  <si>
    <t>61 Upravy povrchů vnitřní</t>
  </si>
  <si>
    <t>610991111</t>
  </si>
  <si>
    <t xml:space="preserve">Zakrývání výplní vnitřních otvorů </t>
  </si>
  <si>
    <t>P1:1,2*1,8*28</t>
  </si>
  <si>
    <t>P2:2,4*1,8*18</t>
  </si>
  <si>
    <t>P3:3,6*1,8*10</t>
  </si>
  <si>
    <t>P4:1,2*2,1*18</t>
  </si>
  <si>
    <t>P5:2,4*2,1*4</t>
  </si>
  <si>
    <t>P6:3,6*2,1*14</t>
  </si>
  <si>
    <t>P7L:0,9*2,9*3</t>
  </si>
  <si>
    <t>P7P:0,9*2,9*4</t>
  </si>
  <si>
    <t>P8L:0,9*2,9*3</t>
  </si>
  <si>
    <t>P8P:0,9*2,9*3</t>
  </si>
  <si>
    <t>P9:0,9*1,8*5</t>
  </si>
  <si>
    <t>P10:1,5*2,925*1</t>
  </si>
  <si>
    <t>P11:0,9*2,1*2</t>
  </si>
  <si>
    <t>P14:0,8*1,97*3</t>
  </si>
  <si>
    <t>P15:1,05*1,8*1</t>
  </si>
  <si>
    <t>P17:2,4*1,8*5</t>
  </si>
  <si>
    <t>MV1:0,3*1,8*25</t>
  </si>
  <si>
    <t>MV1*:0,3*2,1*16</t>
  </si>
  <si>
    <t>MV2:0,6*1,8*36</t>
  </si>
  <si>
    <t>MV2*:0,6*2,1*30</t>
  </si>
  <si>
    <t>MV3:0,2*1,8*3</t>
  </si>
  <si>
    <t>MV4:0,48*1,8*3</t>
  </si>
  <si>
    <t>MV5:2,8*1,8*1</t>
  </si>
  <si>
    <t>MV6:1,2*1,8*1</t>
  </si>
  <si>
    <t>MV7:0,25*1,8*2</t>
  </si>
  <si>
    <t>MV8:1,3*1,8*1</t>
  </si>
  <si>
    <t>MV9:0,45*1,8*3</t>
  </si>
  <si>
    <t>MV11:0,72*1,8*1</t>
  </si>
  <si>
    <t>MV12:1,14*1,8*1</t>
  </si>
  <si>
    <t>MV13:0,645*1,8*1</t>
  </si>
  <si>
    <t>MV14:0,9*1,8*1</t>
  </si>
  <si>
    <t>612409991</t>
  </si>
  <si>
    <t xml:space="preserve">Začištění omítek kolem oken,dveří apod. </t>
  </si>
  <si>
    <t>m</t>
  </si>
  <si>
    <t>B1 f:(21,32-2,2-1,9+21,32-2,2-1,9)</t>
  </si>
  <si>
    <t>B1 a:(21,93-1,9+21,53-1,9)</t>
  </si>
  <si>
    <t>B1 b:5,92*2</t>
  </si>
  <si>
    <t>B1 d:4,56</t>
  </si>
  <si>
    <t>B2 f:(21,32-2,2+21,32-2,2)</t>
  </si>
  <si>
    <t>B2 a:(21,93-1,9+21,53-1,9)</t>
  </si>
  <si>
    <t>B2 d:5,92*2</t>
  </si>
  <si>
    <t>B2 b:4,65</t>
  </si>
  <si>
    <t>B3 c:(21,32-2,35+23,48-2,35-2*1,1)</t>
  </si>
  <si>
    <t>B3 e:(21,93-1,9+23,47-1,9)</t>
  </si>
  <si>
    <t>B3 b:(8,17+5,92)</t>
  </si>
  <si>
    <t>B3 d:4,76</t>
  </si>
  <si>
    <t>B4 e:(35,72-3-1,56-1,9-2,2-1,56-3)</t>
  </si>
  <si>
    <t>B4 c:(35,72-2*1,24-2,2-2,2)</t>
  </si>
  <si>
    <t>B4 d:4,72</t>
  </si>
  <si>
    <t>B1 f:(2,2*2+1,9*2+4*1)</t>
  </si>
  <si>
    <t>B1 a:(1,9*2+2*1)</t>
  </si>
  <si>
    <t>B1 d:4,86</t>
  </si>
  <si>
    <t>B2 f:(2,2*2+2*1)</t>
  </si>
  <si>
    <t>B2 a:(2*1,9+2*1)</t>
  </si>
  <si>
    <t>B2 b:4,48</t>
  </si>
  <si>
    <t>B3 c:(2,35*2+2*1)</t>
  </si>
  <si>
    <t>B3 e:(2*1,9+2*1)</t>
  </si>
  <si>
    <t>B3 d:5,16</t>
  </si>
  <si>
    <t>B4 e:(3+1,56+1+1,9+2*1+2,2+2*1+3+1,56+1)</t>
  </si>
  <si>
    <t>B4 c:(2,2+2*1+2,2+2*1)</t>
  </si>
  <si>
    <t>B1 sloupy:4*2,1+4*1,8</t>
  </si>
  <si>
    <t>B2 sloupy:4*2,1+4*1,8</t>
  </si>
  <si>
    <t>B3 sloupy:4*2,1+4*1,8+9,68</t>
  </si>
  <si>
    <t>B4 sloupy:8*1,8</t>
  </si>
  <si>
    <t>612475121</t>
  </si>
  <si>
    <t>Omítka vnitřních stěn vápenocem. dvouvrstvá postřik, vrstva 10 mm</t>
  </si>
  <si>
    <t>dozdění parapetů:1,6*0,85+1,65*1,1+1,8*0,7</t>
  </si>
  <si>
    <t>612481211</t>
  </si>
  <si>
    <t>Montáž výztužné sítě (perlinky) do stěrky-stěny včetně výztužné sítě a stěrkového tmelu</t>
  </si>
  <si>
    <t>610 20-002</t>
  </si>
  <si>
    <t xml:space="preserve">Napojení MIV na sloup, příčku - lišta apod. </t>
  </si>
  <si>
    <t>B1 miv x příčka:30</t>
  </si>
  <si>
    <t>B1 miv x sloup:31,2</t>
  </si>
  <si>
    <t>B2 miv x příčka:30</t>
  </si>
  <si>
    <t>B2 miv x sloup:31,2</t>
  </si>
  <si>
    <t>B3 miv x příčka:26,4</t>
  </si>
  <si>
    <t>B3 miv x sloup:27,6</t>
  </si>
  <si>
    <t>B4 miv x příčka:39,6</t>
  </si>
  <si>
    <t>B4 miv x sloup:28,8</t>
  </si>
  <si>
    <t>62</t>
  </si>
  <si>
    <t>Úpravy povrchů vnější</t>
  </si>
  <si>
    <t>62 Úpravy povrchů vnější</t>
  </si>
  <si>
    <t>620991004</t>
  </si>
  <si>
    <t xml:space="preserve">Začišťovací okenní lišta </t>
  </si>
  <si>
    <t>pol. 781 0001:424,1200</t>
  </si>
  <si>
    <t>620991121</t>
  </si>
  <si>
    <t xml:space="preserve">Zakrývání výplní vnějších otvorů z lešení </t>
  </si>
  <si>
    <t>pol. 610991111:578,3565</t>
  </si>
  <si>
    <t>622405942</t>
  </si>
  <si>
    <t xml:space="preserve">Začišťovací parapetní lišta </t>
  </si>
  <si>
    <t>C.03:</t>
  </si>
  <si>
    <t>pol. 764928104:281,5</t>
  </si>
  <si>
    <t>622406111</t>
  </si>
  <si>
    <t xml:space="preserve">Zateplení pod vnější parapet </t>
  </si>
  <si>
    <t>C.03:281,5*0,14</t>
  </si>
  <si>
    <t>622421143</t>
  </si>
  <si>
    <t xml:space="preserve">Omítka vnější stěn, MVC, štuková, složitost 1-2 </t>
  </si>
  <si>
    <t>dozdění parapetů:1,6*0,85+1,65*1,1+1,8*0,5</t>
  </si>
  <si>
    <t>622471317</t>
  </si>
  <si>
    <t xml:space="preserve">Nátěr nebo nástřik stěn vnějších, složitost 1 - 2 </t>
  </si>
  <si>
    <t>63</t>
  </si>
  <si>
    <t>Podlahy a podlahové konstrukce</t>
  </si>
  <si>
    <t>63 Podlahy a podlahové konstrukce</t>
  </si>
  <si>
    <t>632413130</t>
  </si>
  <si>
    <t xml:space="preserve">Potěr ze SMS, ruční zpracování, tl. 30 mm </t>
  </si>
  <si>
    <t>pol.607755202 /1,03*0,08:258,1180/1,03*0,08</t>
  </si>
  <si>
    <t>pol.607755203 /1,03*0,13:17,8190/1,03*0,13</t>
  </si>
  <si>
    <t>9</t>
  </si>
  <si>
    <t>Ostatní konstrukce, bourání</t>
  </si>
  <si>
    <t>9 Ostatní konstrukce, bourání</t>
  </si>
  <si>
    <t>900 00-002</t>
  </si>
  <si>
    <t xml:space="preserve">Zkušební řez okenním profilem </t>
  </si>
  <si>
    <t>kus</t>
  </si>
  <si>
    <t>C.02:1</t>
  </si>
  <si>
    <t>900 20-001</t>
  </si>
  <si>
    <t xml:space="preserve">Zakrývání podlah v oblasti výměny oken </t>
  </si>
  <si>
    <t>B.01-03:((210+210)+(210+210)+(220+210+32)+358)*0,5</t>
  </si>
  <si>
    <t>900 20-002</t>
  </si>
  <si>
    <t xml:space="preserve">Zakrývání otopných těles </t>
  </si>
  <si>
    <t>B1:16*2</t>
  </si>
  <si>
    <t>B2:16*2</t>
  </si>
  <si>
    <t>B3:16*2</t>
  </si>
  <si>
    <t>B4:24</t>
  </si>
  <si>
    <t>95</t>
  </si>
  <si>
    <t>Dokončovací konstrukce na pozemních stavbách</t>
  </si>
  <si>
    <t>95 Dokončovací konstrukce na pozemních stavbách</t>
  </si>
  <si>
    <t>952901111</t>
  </si>
  <si>
    <t xml:space="preserve">Vyčištění budov o výšce podlaží do 4 m </t>
  </si>
  <si>
    <t>Položka je určena pro vyčištění budov bytové nebo občanské výstavby - zametení a umytí podlah, dlažeb, obkladů, schodů v místnostech, chodbách a schodištích, vyčištění a umytí oken, dveří s rámy, zárubněmi, umytí a vyčistění jiných zasklených a natíraných ploch a zařizovacích předmětů před předáním do užívání.</t>
  </si>
  <si>
    <t>B.01-03:((204+204)+(204+204)+(216+204+30)+358)</t>
  </si>
  <si>
    <t>96</t>
  </si>
  <si>
    <t>Bourání konstrukcí</t>
  </si>
  <si>
    <t>96 Bourání konstrukcí</t>
  </si>
  <si>
    <t>962052211</t>
  </si>
  <si>
    <t xml:space="preserve">Bourání zdiva železobetonového nadzákladového </t>
  </si>
  <si>
    <t>0</t>
  </si>
  <si>
    <t>vybourání parapetu:0,85*0,9*0,3</t>
  </si>
  <si>
    <t>968061112</t>
  </si>
  <si>
    <t xml:space="preserve">Vyvěšení dřevěných okenních křídel pl. do 1,5 m2 </t>
  </si>
  <si>
    <t>B1:25</t>
  </si>
  <si>
    <t>B2:25</t>
  </si>
  <si>
    <t>B3:27</t>
  </si>
  <si>
    <t>B4:7</t>
  </si>
  <si>
    <t>968061113</t>
  </si>
  <si>
    <t xml:space="preserve">Vyvěšení dřevěných okenních křídel pl. nad 1,5 m2 </t>
  </si>
  <si>
    <t>B1:51</t>
  </si>
  <si>
    <t>B2:51</t>
  </si>
  <si>
    <t>B3:46</t>
  </si>
  <si>
    <t>B4:29</t>
  </si>
  <si>
    <t>968061125</t>
  </si>
  <si>
    <t xml:space="preserve">Vyvěšení dřevěných dveřních křídel pl. do 2 m2 </t>
  </si>
  <si>
    <t>B1:1</t>
  </si>
  <si>
    <t>B2:1</t>
  </si>
  <si>
    <t>B3:3</t>
  </si>
  <si>
    <t>968061126</t>
  </si>
  <si>
    <t xml:space="preserve">Vyvěšení dřevěných dveřních křídel pl. nad 2 m2 </t>
  </si>
  <si>
    <t>B1:2</t>
  </si>
  <si>
    <t>B2:2</t>
  </si>
  <si>
    <t>968062354</t>
  </si>
  <si>
    <t xml:space="preserve">Vybourání dřevěných rámů oken dvojitých pl. 1 m2 </t>
  </si>
  <si>
    <t>B1:0,63+0,77</t>
  </si>
  <si>
    <t>B2:0,63+0,77</t>
  </si>
  <si>
    <t>B3:0,63*2+0,88+0,75</t>
  </si>
  <si>
    <t>B4:0,63*3+0,88*4</t>
  </si>
  <si>
    <t>968062355</t>
  </si>
  <si>
    <t xml:space="preserve">Vybourání dřevěných rámů oken dvojitých pl. 2 m2 </t>
  </si>
  <si>
    <t>B3:1,9</t>
  </si>
  <si>
    <t>B4:1,6</t>
  </si>
  <si>
    <t>968062356</t>
  </si>
  <si>
    <t xml:space="preserve">Vybourání dřevěných rámů oken dvojitých pl. 4 m2 </t>
  </si>
  <si>
    <t>B1:2,53*6+2,16*5</t>
  </si>
  <si>
    <t>B2:2,53*6+2,16*5</t>
  </si>
  <si>
    <t>B3:2,53*6+2,16*5</t>
  </si>
  <si>
    <t>B4:2,16*12+2,16*7+0,02</t>
  </si>
  <si>
    <t>968062357</t>
  </si>
  <si>
    <t xml:space="preserve">Vybourání dřevěných rámů oken dvojitých nad  4 m2 </t>
  </si>
  <si>
    <t>B1:4,2*2+5,052+7,88*5+6,48*3+4,2*5</t>
  </si>
  <si>
    <t>B2:4,2*2+5,052+7,88*5+6,48*3+4,2*5</t>
  </si>
  <si>
    <t>B3:7,578*4+5,052*2+6,487*3+4,2*5+4,32</t>
  </si>
  <si>
    <t>B4:6,48+4,2*3-0,061</t>
  </si>
  <si>
    <t>968062455</t>
  </si>
  <si>
    <t xml:space="preserve">Vybourání dřevěných dveřních zárubní pl. do 2 m2 </t>
  </si>
  <si>
    <t>B1:1,9</t>
  </si>
  <si>
    <t>B2:1,9</t>
  </si>
  <si>
    <t>968062456</t>
  </si>
  <si>
    <t xml:space="preserve">Vybourání dřevěných dveřních zárubní pl. nad 2 m2 </t>
  </si>
  <si>
    <t>B1:2,1+2,2</t>
  </si>
  <si>
    <t>B2:2,1+2,2</t>
  </si>
  <si>
    <t>B3:2,08*2+2,3+3,3</t>
  </si>
  <si>
    <t>B4:2,08*3+2,3*4</t>
  </si>
  <si>
    <t>960 80-001</t>
  </si>
  <si>
    <t xml:space="preserve">Vybourání meziokenních vložek </t>
  </si>
  <si>
    <t>B1:0,55*4+1,1*9+0,45+0,81+0,64*5+1,263*10</t>
  </si>
  <si>
    <t>B2:0,55*4+1,1*9+0,45+0,81+0,64*5+1,263*10</t>
  </si>
  <si>
    <t>B3:0,65*6+1,263*9+0,55*4+0,36*2+1,1*9+0,18</t>
  </si>
  <si>
    <t>B4:0,55*11+1,1*12+2,34+1,35*2+2,16*2+5,04+0,803+0,55+1,11</t>
  </si>
  <si>
    <t>99</t>
  </si>
  <si>
    <t>Staveništní přesun hmot</t>
  </si>
  <si>
    <t>99 Staveništní přesun hmot</t>
  </si>
  <si>
    <t>999281108</t>
  </si>
  <si>
    <t xml:space="preserve">Přesun hmot pro opravy a údržbu do výšky 12 m </t>
  </si>
  <si>
    <t>t</t>
  </si>
  <si>
    <t>764</t>
  </si>
  <si>
    <t>Konstrukce klempířské</t>
  </si>
  <si>
    <t>764 Konstrukce klempířské</t>
  </si>
  <si>
    <t>764410850</t>
  </si>
  <si>
    <t xml:space="preserve">Demontáž oplechování parapetů,rš od 100 do 330 mm </t>
  </si>
  <si>
    <t>viz výpis klempířských konstrukcí C.03:</t>
  </si>
  <si>
    <t>764928104</t>
  </si>
  <si>
    <t xml:space="preserve">Z+M oplech.parapetů z popl.plechu vč.rohů rš 250 </t>
  </si>
  <si>
    <t>K1:108</t>
  </si>
  <si>
    <t>K2:16,6</t>
  </si>
  <si>
    <t>K3:24,6</t>
  </si>
  <si>
    <t>K4:12,15</t>
  </si>
  <si>
    <t>K5:11,8</t>
  </si>
  <si>
    <t>K6:11,1</t>
  </si>
  <si>
    <t>K7:10,8</t>
  </si>
  <si>
    <t>K8:9,4</t>
  </si>
  <si>
    <t>K9:12,6</t>
  </si>
  <si>
    <t>K10:6,45</t>
  </si>
  <si>
    <t>K11:5,1</t>
  </si>
  <si>
    <t>K12:4,7</t>
  </si>
  <si>
    <t>K13:14,25</t>
  </si>
  <si>
    <t>K14:9,6</t>
  </si>
  <si>
    <t>K15:4,95</t>
  </si>
  <si>
    <t>K16:12</t>
  </si>
  <si>
    <t>K17:2,4</t>
  </si>
  <si>
    <t>K18:2,7</t>
  </si>
  <si>
    <t>K19:0,6</t>
  </si>
  <si>
    <t>K20:0,2</t>
  </si>
  <si>
    <t>K21:1,5</t>
  </si>
  <si>
    <t>13814193</t>
  </si>
  <si>
    <t>Plech Pz  tl.1,00 mm, povlak 275g/m2</t>
  </si>
  <si>
    <t>T</t>
  </si>
  <si>
    <t>C.03 pol.764928104*0,25*8,5/1000*1,1:269,2*0,25*8,5/1000*1,1</t>
  </si>
  <si>
    <t>998764202</t>
  </si>
  <si>
    <t xml:space="preserve">Přesun hmot pro klempířské konstr., výšky do 12 m </t>
  </si>
  <si>
    <t>766</t>
  </si>
  <si>
    <t>Konstrukce truhlářské</t>
  </si>
  <si>
    <t>766 Konstrukce truhlářské</t>
  </si>
  <si>
    <t>766441821</t>
  </si>
  <si>
    <t xml:space="preserve">Dmtž parapet deska š -30cm dl 1m- </t>
  </si>
  <si>
    <t>B1:2+6+19</t>
  </si>
  <si>
    <t>B2:2+6+19</t>
  </si>
  <si>
    <t>B3:1+3+4+19</t>
  </si>
  <si>
    <t>B4:7+9+8</t>
  </si>
  <si>
    <t>766629302</t>
  </si>
  <si>
    <t xml:space="preserve">Montáž oken plastových plochy do 2,70 m2 </t>
  </si>
  <si>
    <t>P1:28</t>
  </si>
  <si>
    <t>P4:18</t>
  </si>
  <si>
    <t>P9:5</t>
  </si>
  <si>
    <t>P11:2</t>
  </si>
  <si>
    <t>P15:1</t>
  </si>
  <si>
    <t>766629303</t>
  </si>
  <si>
    <t xml:space="preserve">Montáž oken plastových plochy do 4,50 m2 </t>
  </si>
  <si>
    <t>P2:18</t>
  </si>
  <si>
    <t>P10:1</t>
  </si>
  <si>
    <t>P17:5</t>
  </si>
  <si>
    <t>766629304</t>
  </si>
  <si>
    <t xml:space="preserve">Montáž vstupních dveří plastových </t>
  </si>
  <si>
    <t>C.02:3+4+3+3+3</t>
  </si>
  <si>
    <t>766629310</t>
  </si>
  <si>
    <t xml:space="preserve">Montáž plastových stěn prosklených </t>
  </si>
  <si>
    <t>766629414</t>
  </si>
  <si>
    <t xml:space="preserve">Připl okno ost rov ext. a int. zábrana </t>
  </si>
  <si>
    <t>P1:(2*1,2+2*1,8)*28</t>
  </si>
  <si>
    <t>P2:(2*2,4+2*1,8)*23</t>
  </si>
  <si>
    <t>P3:(2*3,6+2*1,8)*10</t>
  </si>
  <si>
    <t>P4:(2*1,2+2*2,1)*18</t>
  </si>
  <si>
    <t>P5:(2*2,4+2*2,1)*4</t>
  </si>
  <si>
    <t>P6:(2*3,6+2*2,1)*14</t>
  </si>
  <si>
    <t>P7L:(2*0,9+2*2,9)*3</t>
  </si>
  <si>
    <t>P7P:(2*0,9+2*2,9)*4</t>
  </si>
  <si>
    <t>P8L:(2*0,9+2*2,9)*3</t>
  </si>
  <si>
    <t>P8P:(2*0,9+2*2,9)*3</t>
  </si>
  <si>
    <t>P9:(2*0,9+2*1,8)*5</t>
  </si>
  <si>
    <t>P11:(2*0,9+2*2,1)*2</t>
  </si>
  <si>
    <t>P13:(2*0,9+2*1,97)*1</t>
  </si>
  <si>
    <t>P14:(2*0,8+2*1,97)*3</t>
  </si>
  <si>
    <t>P15:(2*1,05+2*1,8)*1+0,04</t>
  </si>
  <si>
    <t>766694111</t>
  </si>
  <si>
    <t>Montáž parapetních desek š.do 30 cm,dl.do 100 cm, vč. úpravy parapetu u MIV</t>
  </si>
  <si>
    <t>T18:3</t>
  </si>
  <si>
    <t>T19:2</t>
  </si>
  <si>
    <t>T20:1</t>
  </si>
  <si>
    <t>T21:1</t>
  </si>
  <si>
    <t>766694112</t>
  </si>
  <si>
    <t>Montáž parapetních desek š.do 30 cm,dl.do 160 cm vč. úpravy parapetu u MIV</t>
  </si>
  <si>
    <t>T17:2</t>
  </si>
  <si>
    <t>766694113</t>
  </si>
  <si>
    <t>Montáž parapetních desek š.do 30 cm,dl.do 260 cm vč. úpravy parapetu u MIV</t>
  </si>
  <si>
    <t>T16:5</t>
  </si>
  <si>
    <t>766694114</t>
  </si>
  <si>
    <t>Montáž parapetních desek š.do 30 cm,dl.nad 260 cm vč. úpravy parapetu u MIV</t>
  </si>
  <si>
    <t>T1:6*4</t>
  </si>
  <si>
    <t>T2:4</t>
  </si>
  <si>
    <t>T3:3</t>
  </si>
  <si>
    <t>T4:3</t>
  </si>
  <si>
    <t>T5:3</t>
  </si>
  <si>
    <t>T6:3</t>
  </si>
  <si>
    <t>T7:3</t>
  </si>
  <si>
    <t>T8:2</t>
  </si>
  <si>
    <t>T9:2*2</t>
  </si>
  <si>
    <t>T10:2</t>
  </si>
  <si>
    <t>T11:2</t>
  </si>
  <si>
    <t>T12:1</t>
  </si>
  <si>
    <t>T13:3*1</t>
  </si>
  <si>
    <t>T14:2*1</t>
  </si>
  <si>
    <t>T15:1</t>
  </si>
  <si>
    <t>766 001</t>
  </si>
  <si>
    <t>Meziokenní vložka 300x1800 mm (MV1) vč. montáže</t>
  </si>
  <si>
    <t>viz výpis výplní otvorů D.1.1_C.02:25</t>
  </si>
  <si>
    <t>766 002</t>
  </si>
  <si>
    <t>Meziokenní vložka 300x2100 mm (MV1*) vč. montáže</t>
  </si>
  <si>
    <t>viz výpis výplní otvorů D.1.1_C.02:16</t>
  </si>
  <si>
    <t>766 003</t>
  </si>
  <si>
    <t>Meziokenní vložka 600x1800 mm (MV2) vč. montáže</t>
  </si>
  <si>
    <t>viz výpis výplní otvorů D.1.1_C.02:36</t>
  </si>
  <si>
    <t>766 004</t>
  </si>
  <si>
    <t>Meziokenní vložka 600x2100 mm (MV2*) vč. montáže</t>
  </si>
  <si>
    <t>viz výpis výplní otvorů D.1.1_C.02:30</t>
  </si>
  <si>
    <t>766 005</t>
  </si>
  <si>
    <t>Meziokenní vložka 200x1800 mm (MV3) vč. montáže</t>
  </si>
  <si>
    <t>viz výpis výplní otvorů D.1.1_C.02:3</t>
  </si>
  <si>
    <t>766 006</t>
  </si>
  <si>
    <t>Meziokenní vložka 480x1800 mm (MV4) vč. montáže</t>
  </si>
  <si>
    <t>766 007</t>
  </si>
  <si>
    <t>Meziokenní vložka 2800x1800 mm (MV5) vč. montáže</t>
  </si>
  <si>
    <t>viz výpis výplní otvorů D.1.1_C.02:1</t>
  </si>
  <si>
    <t>766 008</t>
  </si>
  <si>
    <t>Meziokenní vložka 1200x1800 mm (MV6) vč. montáže</t>
  </si>
  <si>
    <t>766 009</t>
  </si>
  <si>
    <t>Meziokenní vložka 250x1800 mm (MV7) vč. montáže</t>
  </si>
  <si>
    <t>viz výpis výplní otvorů D.1.1_C.02:2</t>
  </si>
  <si>
    <t>766 010</t>
  </si>
  <si>
    <t>Meziokenní vložka 1300x1800 mm (MV8) vč. montáže</t>
  </si>
  <si>
    <t>766 011</t>
  </si>
  <si>
    <t>Meziokenní vložka 450x1800 mm (MV9) vč. montáže</t>
  </si>
  <si>
    <t>766 013</t>
  </si>
  <si>
    <t>Meziokenní vložka 720x1800 mm (MV11) vč. montáže</t>
  </si>
  <si>
    <t>766 014</t>
  </si>
  <si>
    <t>Meziokenní vložka 1140x1800 mm (MV12) vč. montáže</t>
  </si>
  <si>
    <t>766 015</t>
  </si>
  <si>
    <t>Meziokenní vložka 645x1800 mm (MV13) vč. montáže</t>
  </si>
  <si>
    <t>766 016</t>
  </si>
  <si>
    <t>Meziokenní vložka 900x1800 mm (MV14) vč. montáže</t>
  </si>
  <si>
    <t>766 50-001</t>
  </si>
  <si>
    <t xml:space="preserve">Přechodová vstupní lišta dveří </t>
  </si>
  <si>
    <t>P7L+P7P+P8L+P8P+P14 - C.02:0,9*13+0,8*3</t>
  </si>
  <si>
    <t>766 50-003</t>
  </si>
  <si>
    <t>Demontáž a zpětná montáž obložení radiátorů s výměnou poničených částí do 30%, vč. nátěru</t>
  </si>
  <si>
    <t>B1:25,4*2</t>
  </si>
  <si>
    <t>B2:25,4*2</t>
  </si>
  <si>
    <t>B3:55,1</t>
  </si>
  <si>
    <t>B4:27,3</t>
  </si>
  <si>
    <t>766 50-004</t>
  </si>
  <si>
    <t>Demontáž a zpětná montáž garnyží , vč. nátěru</t>
  </si>
  <si>
    <t>B.01-03:275</t>
  </si>
  <si>
    <t>766 60-001</t>
  </si>
  <si>
    <t xml:space="preserve">Vnější síť proti hmyzu, vč. montáže </t>
  </si>
  <si>
    <t>766 60-002</t>
  </si>
  <si>
    <t xml:space="preserve">Demontáž vnější síť proti hmyzu </t>
  </si>
  <si>
    <t>607755202</t>
  </si>
  <si>
    <t>Parapet interiér PVC šíře 100mm</t>
  </si>
  <si>
    <t>T1:18*6*1,03</t>
  </si>
  <si>
    <t>T2:16,6*1,03</t>
  </si>
  <si>
    <t>T3:12,3*1,03</t>
  </si>
  <si>
    <t>T4:12,15*1,03</t>
  </si>
  <si>
    <t>T5:11,8*1,03</t>
  </si>
  <si>
    <t>T6:11,1*1,03</t>
  </si>
  <si>
    <t>T7:10,8*1,03</t>
  </si>
  <si>
    <t>T8:9,4*1,03</t>
  </si>
  <si>
    <t>T9:6,3*2*1,03</t>
  </si>
  <si>
    <t>T10:6,45*1,03</t>
  </si>
  <si>
    <t>T11:5,1*1,03</t>
  </si>
  <si>
    <t>T12:4,7*1,03</t>
  </si>
  <si>
    <t>T13:4,75*3*1,03</t>
  </si>
  <si>
    <t>T14:4,8*2*1,03</t>
  </si>
  <si>
    <t>T15:4,95*1,03</t>
  </si>
  <si>
    <t>T19:0,3*2*1,03</t>
  </si>
  <si>
    <t>T20:0,2*1*1,03</t>
  </si>
  <si>
    <t>607755203</t>
  </si>
  <si>
    <t>Parapet interiér PVC šíře 150mm</t>
  </si>
  <si>
    <t>T16:2,4*5*1,03</t>
  </si>
  <si>
    <t>T17:1,2*2*1,03</t>
  </si>
  <si>
    <t>T18:0,9*3*1,03</t>
  </si>
  <si>
    <t>T21:0,2*1,03</t>
  </si>
  <si>
    <t>611431432</t>
  </si>
  <si>
    <t>Okno plastové 2dílné se sloupkem 240x180 cm OS/OS (P2)</t>
  </si>
  <si>
    <t>viz výpis výplní otvorů C.02, B.08-10, B.04-05:12</t>
  </si>
  <si>
    <t>611431433</t>
  </si>
  <si>
    <t>Okno plastové 2dílné se sloupkem 240x180 cm OS/OS (P2c) - ornamentální sklo</t>
  </si>
  <si>
    <t>viz výpis výplní otvorů C.02, B.08-10, B.04-05:6</t>
  </si>
  <si>
    <t>611431434</t>
  </si>
  <si>
    <t>Okno plastové 2dílné se sloupkem 240x180 cm OS/OS (P17)</t>
  </si>
  <si>
    <t>viz výpis výplní otvorů C.02, B.08-10, B.04-05:5</t>
  </si>
  <si>
    <t>611435882</t>
  </si>
  <si>
    <t>Okno plastové 1křídlové 90x180 cm  OS (P9)</t>
  </si>
  <si>
    <t>611435922</t>
  </si>
  <si>
    <t>Okno plastové 1křídlové 120x180 cm OS (P1)</t>
  </si>
  <si>
    <t>viz výpis výplní otvorů C.02, B.08-10, B.04-05:24</t>
  </si>
  <si>
    <t>611435923</t>
  </si>
  <si>
    <t>Okno plastové 1křídlové 120x180 cm OS (P1c) - ornamentální sklo</t>
  </si>
  <si>
    <t>viz výpis výplní otvorů C.02, B.08-10, B.04-05:1</t>
  </si>
  <si>
    <t>611435924</t>
  </si>
  <si>
    <t>Okno plastové 1křídlové 120x180 cm OS (P1b) - tmavé zasklení</t>
  </si>
  <si>
    <t>viz výpis výplní otvorů C.02, B.08-10, B.04-05:2</t>
  </si>
  <si>
    <t>611435925</t>
  </si>
  <si>
    <t>Okno plastové 1křídlové 120x180 cm S (P1ac) - ornamentální sklo</t>
  </si>
  <si>
    <t>611435926</t>
  </si>
  <si>
    <t>Okno plastové 1křídlové 105x180 cm OS (P15)</t>
  </si>
  <si>
    <t>611436462</t>
  </si>
  <si>
    <t>Okno plastové dělené 360x180 cm (P3)</t>
  </si>
  <si>
    <t>viz výpis výplní otvorů C.02, B.08-10, B.04-05:10</t>
  </si>
  <si>
    <t>611436463</t>
  </si>
  <si>
    <t>Okno plastové dělené 120x210 cm (P4)</t>
  </si>
  <si>
    <t>viz výpis výplní otvorů C.02, B.08-10, B.04-05:18</t>
  </si>
  <si>
    <t>611436464</t>
  </si>
  <si>
    <t>Okno plastové dělené 240x210 cm (P5)</t>
  </si>
  <si>
    <t>viz výpis výplní otvorů C.02, B.08-10, B.04-05:4</t>
  </si>
  <si>
    <t>611436465</t>
  </si>
  <si>
    <t>Okno plastové dělené 360x210 cm (P6)</t>
  </si>
  <si>
    <t>viz výpis výplní otvorů C.02, B.08-10, B.04-05:14</t>
  </si>
  <si>
    <t>611436466</t>
  </si>
  <si>
    <t>Okno plastové dělené 90x210 cm (P11)</t>
  </si>
  <si>
    <t>61143790.B</t>
  </si>
  <si>
    <t>Dveře vchodové plast 1kř. s nadsvětlíkem 90x290 cm (P7L)</t>
  </si>
  <si>
    <t>viz výpis výplní otvorů C.02, B.08-10, B.04-05:3</t>
  </si>
  <si>
    <t>61143790.C</t>
  </si>
  <si>
    <t>Dveře vchodové plast 1kř. s nadsvětlíkem 90x290 cm (P7P)</t>
  </si>
  <si>
    <t>61143790.D</t>
  </si>
  <si>
    <t>Dveře vchodové plast 1kř. s nadsvětlíkem 90x290 cm (P8L)</t>
  </si>
  <si>
    <t>61143790.E</t>
  </si>
  <si>
    <t>Dveře vchodové plast 1kř. s nadsvětlíkem 90x290 cm (P8P)</t>
  </si>
  <si>
    <t>61143790.G</t>
  </si>
  <si>
    <t>Dveře vchodové plast 1kř. 80x197 cm (P14)</t>
  </si>
  <si>
    <t>766 20 0001</t>
  </si>
  <si>
    <t>Dveře balkonové plastové 2kř. s nadsvětlíkem 150x292,5 cm (P10)</t>
  </si>
  <si>
    <t>998766202</t>
  </si>
  <si>
    <t xml:space="preserve">Přesun hmot pro truhlářské konstr., výšky do 12 m </t>
  </si>
  <si>
    <t>767</t>
  </si>
  <si>
    <t>Konstrukce zámečnické</t>
  </si>
  <si>
    <t>767 Konstrukce zámečnické</t>
  </si>
  <si>
    <t>767 0010</t>
  </si>
  <si>
    <t>Demontáž vnitřní okenní mříže 160x210 cm pro opětovné použití</t>
  </si>
  <si>
    <t>767 0011</t>
  </si>
  <si>
    <t xml:space="preserve">Montáž vnitřní okenní mříže 160x210 cm </t>
  </si>
  <si>
    <t>771</t>
  </si>
  <si>
    <t>Podlahy z dlaždic a obklady</t>
  </si>
  <si>
    <t>771 Podlahy z dlaždic a obklady</t>
  </si>
  <si>
    <t>771 0001</t>
  </si>
  <si>
    <t xml:space="preserve">Vyspravení podlahy u nových dveří </t>
  </si>
  <si>
    <t>998771202</t>
  </si>
  <si>
    <t xml:space="preserve">Přesun hmot pro podlahy z dlaždic, výšky do 12 m </t>
  </si>
  <si>
    <t>781</t>
  </si>
  <si>
    <t>Obklady keramické</t>
  </si>
  <si>
    <t>781 Obklady keramické</t>
  </si>
  <si>
    <t>781310121</t>
  </si>
  <si>
    <t xml:space="preserve">Obkládání ostění do tmele šířky do 300 mm </t>
  </si>
  <si>
    <t>B.04-05:</t>
  </si>
  <si>
    <t>B1:21,6</t>
  </si>
  <si>
    <t>B2:28,8</t>
  </si>
  <si>
    <t>B3:28,8</t>
  </si>
  <si>
    <t>B4:14,4</t>
  </si>
  <si>
    <t>781415011</t>
  </si>
  <si>
    <t xml:space="preserve">Montáž obkladů stěn, porovin. do tmele </t>
  </si>
  <si>
    <t>B1:2,8</t>
  </si>
  <si>
    <t>B2:3,2</t>
  </si>
  <si>
    <t>B3:3,2</t>
  </si>
  <si>
    <t>B4:3,3</t>
  </si>
  <si>
    <t>kuchyně:4</t>
  </si>
  <si>
    <t>781 0001</t>
  </si>
  <si>
    <t>Oprava mozaikového obkladu po vybourání oken</t>
  </si>
  <si>
    <t>597813601</t>
  </si>
  <si>
    <t>Obkládačka keramická</t>
  </si>
  <si>
    <t>B1:7,8</t>
  </si>
  <si>
    <t>B2:9,9</t>
  </si>
  <si>
    <t>B3:9,9</t>
  </si>
  <si>
    <t>B4:6,9</t>
  </si>
  <si>
    <t>kuchyně:4,4</t>
  </si>
  <si>
    <t>998781202</t>
  </si>
  <si>
    <t xml:space="preserve">Přesun hmot pro obklady keramické, výšky do 12 m </t>
  </si>
  <si>
    <t>784</t>
  </si>
  <si>
    <t>Malby</t>
  </si>
  <si>
    <t>784 Malby</t>
  </si>
  <si>
    <t>784191101</t>
  </si>
  <si>
    <t xml:space="preserve">Penetrace podkladu akrylátová univerzální 1x </t>
  </si>
  <si>
    <t>ostění:198</t>
  </si>
  <si>
    <t>784195112</t>
  </si>
  <si>
    <t xml:space="preserve">Malba tekutá akrylátová, bílá, 2 x </t>
  </si>
  <si>
    <t>786</t>
  </si>
  <si>
    <t>Čalounické úpravy</t>
  </si>
  <si>
    <t>786 Čalounické úpravy</t>
  </si>
  <si>
    <t>786624111</t>
  </si>
  <si>
    <t xml:space="preserve">Mtž lam žaluzie okno ot/skl </t>
  </si>
  <si>
    <t>P1:1,2*1,8*24</t>
  </si>
  <si>
    <t>P2:2,4*1,8*12</t>
  </si>
  <si>
    <t>553466222</t>
  </si>
  <si>
    <t>Žaluzie horizont. interiérová</t>
  </si>
  <si>
    <t>pol.786624111:385,3800</t>
  </si>
  <si>
    <t>998786202</t>
  </si>
  <si>
    <t xml:space="preserve">Přesun hmot pro čalounické úpravy, výšky do 12 m </t>
  </si>
  <si>
    <t>D96</t>
  </si>
  <si>
    <t>Přesuny suti a vybouraných hmot</t>
  </si>
  <si>
    <t>D96 Přesuny suti a vybouraných hmot</t>
  </si>
  <si>
    <t>979011111</t>
  </si>
  <si>
    <t xml:space="preserve">Svislá doprava suti a vybour. hmot za 2.NP a 1.PP </t>
  </si>
  <si>
    <t>979081111</t>
  </si>
  <si>
    <t xml:space="preserve">Odvoz suti a vybour. hmot na skládku do 1 km </t>
  </si>
  <si>
    <t>979081121</t>
  </si>
  <si>
    <t xml:space="preserve">Příplatek k odvozu za každý další 1 km </t>
  </si>
  <si>
    <t>979082111</t>
  </si>
  <si>
    <t xml:space="preserve">Vnitrostaveništní doprava suti do 10 m </t>
  </si>
  <si>
    <t>979082121</t>
  </si>
  <si>
    <t xml:space="preserve">Příplatek k vnitrost. dopravě suti za dalších 5 m </t>
  </si>
  <si>
    <t>979093111</t>
  </si>
  <si>
    <t xml:space="preserve">Uložení suti na skládku bez zhutnění </t>
  </si>
  <si>
    <t>979990001</t>
  </si>
  <si>
    <t xml:space="preserve">Poplatek za skládku stavební suti </t>
  </si>
  <si>
    <t>Zařízení staveniště</t>
  </si>
  <si>
    <t>Energie stavby (voda, elektřina, plyn, ...)</t>
  </si>
  <si>
    <t>Zkoušky a revize</t>
  </si>
  <si>
    <t>- OKNA A DVEŘE JSOU DODÁVÁNA JAKO KOMPLET, VČ. KOVÁNÍ, ZASKLENÍ A BAREVNÉHO PROVEDENÍ, PŘESNÁ SPECIFIKACE VIZ VÝPIS VÝPLNÍ OTVORŮ.
- PŘED DÁNÍM VÝPLNÍ OTVORŮ DO VÝROBY OVĚŘÍ DODAVATEL U INVESTORA ZPŮSOB OTVÍRÁNÍ, ZASKLENÍ A KOVÁNÍ.
- VEŠKERÉ OPLECHOVÁNÍ JE UVAŽOVÁNO VČ. KOTEVNÍCH PRVKŮ, PŘÍPONEK APOD.
- URČENÍ VRN STAVBY A PŘESUN HMOT PRO JEDNOTLIVÉ ODDÍLY PROVEDE DODAVATEL STAVBY. MINIMÁLNÍ PROCENTUÁLNÍ HODNOTA MNOŽSTVÍ PRO PŘESUN HMOT JE 1%.
- VEŠKERÉ UVEDENÉ MATERIÁLY NEJSOU ZÁVAZNÉ, JE MOŽNÉ JE NAHRADIT JINÝMI, ALE VŽDY NA STEJNÉ ČI VYŠŠÍ KVALITATIVNÍ ÚROVNI.</t>
  </si>
  <si>
    <t>Statutární město Pardubice</t>
  </si>
  <si>
    <t>01O Stavební úpravy</t>
  </si>
  <si>
    <t>02</t>
  </si>
  <si>
    <t>Krček, rampy</t>
  </si>
  <si>
    <t>02 Krček, rampy</t>
  </si>
  <si>
    <t>1 Zemní práce</t>
  </si>
  <si>
    <t>113107112</t>
  </si>
  <si>
    <t xml:space="preserve">Odstranění podkladu pl. 200 m2,kam.těžené tl.20 cm </t>
  </si>
  <si>
    <t>rampy:8,7+12,9+8,7+25,7</t>
  </si>
  <si>
    <t>113107143</t>
  </si>
  <si>
    <t xml:space="preserve">Odstranění podkladu pl.do 200 m2, živice tl. 15 cm </t>
  </si>
  <si>
    <t>181101102</t>
  </si>
  <si>
    <t xml:space="preserve">Úprava pláně v zářezech v hor. 1-4, se zhutněním </t>
  </si>
  <si>
    <t>8,7+12,9+8,7+25,7</t>
  </si>
  <si>
    <t>pol.60775521 /1,03*0,1:42,6420/1,03*0,1</t>
  </si>
  <si>
    <t>5</t>
  </si>
  <si>
    <t>Komunikace</t>
  </si>
  <si>
    <t>5 Komunikace</t>
  </si>
  <si>
    <t>564861111</t>
  </si>
  <si>
    <t xml:space="preserve">Podklad ze štěrkodrti po zhutnění tloušťky 20 cm </t>
  </si>
  <si>
    <t>rampy+oprava:8,7+12,9+8,7+25,7</t>
  </si>
  <si>
    <t>565131111</t>
  </si>
  <si>
    <t xml:space="preserve">Podklad z obal kamen. ACP 16+, š. do 3 m, tl. 5 cm </t>
  </si>
  <si>
    <t>oprava po vybourání pro rampy:8,7+12,9+8,7+25,7</t>
  </si>
  <si>
    <t>oprava po vybourání pro rampy:-3,69-6,72-3,69-18,93</t>
  </si>
  <si>
    <t>573111113</t>
  </si>
  <si>
    <t xml:space="preserve">Postřik živičný infiltr.+ posyp, asfalt 1,5 kg/m2 </t>
  </si>
  <si>
    <t>pol. 565151111:22,97</t>
  </si>
  <si>
    <t>573211111</t>
  </si>
  <si>
    <t xml:space="preserve">Postřik živičný spojovací z asfaltu 0,5-0,7 kg/m2 </t>
  </si>
  <si>
    <t>577112113</t>
  </si>
  <si>
    <t xml:space="preserve">Beton asfalt. ACO 11 S modifik. š. do 3 m, tl.4 cm </t>
  </si>
  <si>
    <t>D:30+31,87+9,15</t>
  </si>
  <si>
    <t>B:36,24+9,48+15,04+2,02</t>
  </si>
  <si>
    <t>61 0001</t>
  </si>
  <si>
    <t>Oprava vnitřního stropu krčku po vybourání a montáži oken</t>
  </si>
  <si>
    <t>B:11,9+11,81+3</t>
  </si>
  <si>
    <t>D:14,81+3+5,85</t>
  </si>
  <si>
    <t>pol. 781 0001:128,4100</t>
  </si>
  <si>
    <t>631315611</t>
  </si>
  <si>
    <t>Mazanina tl do 240 mm z betonu tř. C25/30 XF3 CI 1 - venkovní rampy</t>
  </si>
  <si>
    <t>RAMPY B1+B5:2*2,9+0,7*0,3</t>
  </si>
  <si>
    <t>B2:0,6*1,5</t>
  </si>
  <si>
    <t>B5:0,769*2,4</t>
  </si>
  <si>
    <t>B3:0,35*1,5-0,0006</t>
  </si>
  <si>
    <t>631319165</t>
  </si>
  <si>
    <t xml:space="preserve">Příplatek za konečnou úpravu mazanin tl. 24 cm </t>
  </si>
  <si>
    <t>pol.631315611:9,2800</t>
  </si>
  <si>
    <t>631319175</t>
  </si>
  <si>
    <t xml:space="preserve">Příplatek za stržení povrchu mazaniny tl. 24 cm </t>
  </si>
  <si>
    <t>631319185</t>
  </si>
  <si>
    <t xml:space="preserve">Příplatek za sklon mazaniny do 35 st. tl.12 - 24cm </t>
  </si>
  <si>
    <t>B.04, B.08-10:</t>
  </si>
  <si>
    <t>631351101</t>
  </si>
  <si>
    <t xml:space="preserve">Bednění stěn, rýh a otvorů v podlahách - zřízení </t>
  </si>
  <si>
    <t>RAMPY:2*2+0,55*2+0,55*2+0,35*2</t>
  </si>
  <si>
    <t>631351102</t>
  </si>
  <si>
    <t xml:space="preserve">Bednění stěn, rýh a otvorů v podlahách -odstranění </t>
  </si>
  <si>
    <t>pol.631351101:6,9</t>
  </si>
  <si>
    <t>631361921</t>
  </si>
  <si>
    <t xml:space="preserve">Výztuž mazanin svařovanou sítí z drátů tažených </t>
  </si>
  <si>
    <t>RAMPY:9,28*0,005667*7,8</t>
  </si>
  <si>
    <t>pol.60775521 /1,03*0,18:42,6420/1,03*0,18</t>
  </si>
  <si>
    <t>B.01-03:171</t>
  </si>
  <si>
    <t>B.01-03:181</t>
  </si>
  <si>
    <t>968071125</t>
  </si>
  <si>
    <t xml:space="preserve">Vyvěšení, zavěšení kovových křídel dveří pl. 2 m2 </t>
  </si>
  <si>
    <t>B.01-03:6</t>
  </si>
  <si>
    <t>968072456</t>
  </si>
  <si>
    <t xml:space="preserve">Vybourání kovových dveřních zárubní pl. nad 2 m2 </t>
  </si>
  <si>
    <t>B.01-03:3,8*2+3,82</t>
  </si>
  <si>
    <t>968072641</t>
  </si>
  <si>
    <t xml:space="preserve">Vybourání kovových stěn, kromě výkladních </t>
  </si>
  <si>
    <t>d:29,8+28,1+5,3</t>
  </si>
  <si>
    <t>b:36,2+5,6+14,2</t>
  </si>
  <si>
    <t>97</t>
  </si>
  <si>
    <t>Prorážení otvorů</t>
  </si>
  <si>
    <t>97 Prorážení otvorů</t>
  </si>
  <si>
    <t>978059361</t>
  </si>
  <si>
    <t xml:space="preserve">Bour obklad mozaika 1m2- </t>
  </si>
  <si>
    <t>parapety B.01-03:</t>
  </si>
  <si>
    <t>pol.60775521 /1,03*0,2:42,6420/1,03*0,2</t>
  </si>
  <si>
    <t>999281105</t>
  </si>
  <si>
    <t xml:space="preserve">Přesun hmot pro opravy a údržbu do výšky 6 m </t>
  </si>
  <si>
    <t>viz výpis výplní otvorů C.02 (P13), B.08-10, B.04-05:1</t>
  </si>
  <si>
    <t>D:4*10,82+12,44+10,82*3+12,1</t>
  </si>
  <si>
    <t>B:10,58*5+12,32+10,84*2+6,04</t>
  </si>
  <si>
    <t>Montáž parapetních desek š.do 30 cm,dl.nad 260 cm vč. tvarové úpravy parapetu</t>
  </si>
  <si>
    <t>T22:3</t>
  </si>
  <si>
    <t>T23:3</t>
  </si>
  <si>
    <t>T24:2</t>
  </si>
  <si>
    <t>T25:2</t>
  </si>
  <si>
    <t>C.02 , B.08-10, B.04-05:</t>
  </si>
  <si>
    <t>P13+P16+P19+P20:0,9+3+2,96+3</t>
  </si>
  <si>
    <t>60775521</t>
  </si>
  <si>
    <t>Parapet interiér PVC šíře 200mm</t>
  </si>
  <si>
    <t>T22:14,85*1,03</t>
  </si>
  <si>
    <t>T23:11,85*1,03</t>
  </si>
  <si>
    <t>T24:8,85*1,03</t>
  </si>
  <si>
    <t>T25:5,85*1,03</t>
  </si>
  <si>
    <t>61143790.F</t>
  </si>
  <si>
    <t>Dveře vchodové plast 1kř. 90x197 cm (P13)</t>
  </si>
  <si>
    <t>C.02 (P13), B.08-10, B.04-05:1</t>
  </si>
  <si>
    <t>998766201</t>
  </si>
  <si>
    <t xml:space="preserve">Přesun hmot pro truhlářské konstr., výšky do 6 m </t>
  </si>
  <si>
    <t>767616111</t>
  </si>
  <si>
    <t xml:space="preserve">Montáž stěn z Al - profilů </t>
  </si>
  <si>
    <t>C.02 (P12+P16+P18+P19+P20), B.08-10, B.04-05:2,85*2,44*7+3*3,16*1+2,85*2,51*7+2,96*3,26*1+3*3,05*1</t>
  </si>
  <si>
    <t>767 0029</t>
  </si>
  <si>
    <t>Ocelové zábradlí vnějších ramp, v=0,9m,vč.montáže ,kotev.prvků a povrch.úpravy (Z10,11,12,13)</t>
  </si>
  <si>
    <t>Z10:4,46*2</t>
  </si>
  <si>
    <t>Z11:4,8*2</t>
  </si>
  <si>
    <t>Z12:4,8</t>
  </si>
  <si>
    <t>Z13:4,72</t>
  </si>
  <si>
    <t>767 0030</t>
  </si>
  <si>
    <t>Vstupní čisticí rohože na nových rampách, vč. montáže</t>
  </si>
  <si>
    <t>1,2*0,8*2+0,6*0,4*1</t>
  </si>
  <si>
    <t>767 20 0004</t>
  </si>
  <si>
    <t xml:space="preserve">Okno hliníkové dělené 285x244 cm (P12) </t>
  </si>
  <si>
    <t>C.02 (P12):7</t>
  </si>
  <si>
    <t>767 20 0005</t>
  </si>
  <si>
    <t xml:space="preserve">Okno hliníkové dělené 285x251 cm (P18) </t>
  </si>
  <si>
    <t>C.02 (P18):7</t>
  </si>
  <si>
    <t>767 20 001</t>
  </si>
  <si>
    <t xml:space="preserve">Prosklená stěna hliníková 300x316 cm (P16) </t>
  </si>
  <si>
    <t>C.02 (P16):1</t>
  </si>
  <si>
    <t>767 20 002</t>
  </si>
  <si>
    <t xml:space="preserve">Prosklená stěna hliníková 296x326 cm (P19) </t>
  </si>
  <si>
    <t>C.02 (P19):1</t>
  </si>
  <si>
    <t>767 20 003</t>
  </si>
  <si>
    <t xml:space="preserve">Prosklená stěna hliníková 300x305 cm (P20) </t>
  </si>
  <si>
    <t>C.02 (P20):1</t>
  </si>
  <si>
    <t>998767201</t>
  </si>
  <si>
    <t xml:space="preserve">Přesun hmot pro zámečnické konstr., výšky do 6 m </t>
  </si>
  <si>
    <t>998771201</t>
  </si>
  <si>
    <t xml:space="preserve">Přesun hmot pro podlahy z dlaždic, výšky do 6 m </t>
  </si>
  <si>
    <t>D:16,92+17,58+0,75+9,1</t>
  </si>
  <si>
    <t>B:19,69+9,32+10,99+5,04</t>
  </si>
  <si>
    <t>vnitřek B:2,51*2+3,26+0,75+2,51+3,05*2</t>
  </si>
  <si>
    <t>vnitřek D:2,44*2+3,16*2+2,57*2+5,04</t>
  </si>
  <si>
    <t>998781201</t>
  </si>
  <si>
    <t xml:space="preserve">Přesun hmot pro obklady keramické, výšky do 6 m </t>
  </si>
  <si>
    <t>783</t>
  </si>
  <si>
    <t>Nátěry</t>
  </si>
  <si>
    <t>783 Nátěry</t>
  </si>
  <si>
    <t>783122210</t>
  </si>
  <si>
    <t xml:space="preserve">Nátěr syntetický OK "A" 1x + 2x email </t>
  </si>
  <si>
    <t>P12:(2*2,85+2*2,44)*0,5*7</t>
  </si>
  <si>
    <t>P18:(2*2,85+2*2,51)*0,5*7</t>
  </si>
  <si>
    <t>783201811</t>
  </si>
  <si>
    <t xml:space="preserve">Odstranění nátěrů z kovových konstrukcí oškrábáním </t>
  </si>
  <si>
    <t>pol.783122210:74,5500</t>
  </si>
  <si>
    <t>P12:2,85*2,44*7</t>
  </si>
  <si>
    <t>P18:2,85*2,51*7</t>
  </si>
  <si>
    <t>pol.786624111:98,7525</t>
  </si>
  <si>
    <t>787</t>
  </si>
  <si>
    <t>Zasklívání</t>
  </si>
  <si>
    <t>787 Zasklívání</t>
  </si>
  <si>
    <t>787100802</t>
  </si>
  <si>
    <t xml:space="preserve">Vysklívání stěn - sklo ploché </t>
  </si>
  <si>
    <t>pol.84:119,2</t>
  </si>
  <si>
    <t>998787202</t>
  </si>
  <si>
    <t xml:space="preserve">Přesun hmot pro zasklívání, výšky do 12 m </t>
  </si>
  <si>
    <t>01O Krček, rampy</t>
  </si>
  <si>
    <t>Slepý rozpočet stavby</t>
  </si>
  <si>
    <t>Pernštýnské náměstí 1</t>
  </si>
  <si>
    <t>Pardubice I</t>
  </si>
  <si>
    <t>53021</t>
  </si>
  <si>
    <t>00274046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</si>
</sst>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3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center" vertical="center"/>
    </xf>
    <xf numFmtId="165" fontId="3" fillId="0" borderId="16" xfId="0" applyNumberFormat="1" applyFont="1" applyBorder="1"/>
    <xf numFmtId="165" fontId="3" fillId="0" borderId="17" xfId="0" applyNumberFormat="1" applyFont="1" applyBorder="1"/>
    <xf numFmtId="165" fontId="3" fillId="4" borderId="15" xfId="0" applyNumberFormat="1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164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49" fontId="4" fillId="2" borderId="24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horizontal="centerContinuous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49" fontId="7" fillId="2" borderId="2" xfId="0" applyNumberFormat="1" applyFont="1" applyFill="1" applyBorder="1"/>
    <xf numFmtId="49" fontId="1" fillId="2" borderId="2" xfId="0" applyNumberFormat="1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49" fontId="7" fillId="2" borderId="0" xfId="0" applyNumberFormat="1" applyFont="1" applyFill="1" applyBorder="1"/>
    <xf numFmtId="49" fontId="1" fillId="2" borderId="0" xfId="0" applyNumberFormat="1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49" fontId="7" fillId="0" borderId="51" xfId="1" applyNumberFormat="1" applyFont="1" applyBorder="1"/>
    <xf numFmtId="49" fontId="1" fillId="0" borderId="51" xfId="1" applyNumberFormat="1" applyFont="1" applyBorder="1"/>
    <xf numFmtId="49" fontId="1" fillId="0" borderId="51" xfId="1" applyNumberFormat="1" applyFont="1" applyBorder="1" applyAlignment="1">
      <alignment horizontal="right"/>
    </xf>
    <xf numFmtId="0" fontId="1" fillId="0" borderId="52" xfId="1" applyFont="1" applyBorder="1"/>
    <xf numFmtId="49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49" fontId="7" fillId="0" borderId="56" xfId="1" applyNumberFormat="1" applyFont="1" applyBorder="1"/>
    <xf numFmtId="49" fontId="1" fillId="0" borderId="56" xfId="1" applyNumberFormat="1" applyFont="1" applyBorder="1"/>
    <xf numFmtId="49" fontId="1" fillId="0" borderId="56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51" xfId="1" applyFont="1" applyBorder="1"/>
    <xf numFmtId="0" fontId="3" fillId="0" borderId="52" xfId="1" applyFont="1" applyBorder="1" applyAlignment="1">
      <alignment horizontal="right"/>
    </xf>
    <xf numFmtId="49" fontId="1" fillId="0" borderId="51" xfId="1" applyNumberFormat="1" applyFont="1" applyBorder="1" applyAlignment="1">
      <alignment horizontal="left"/>
    </xf>
    <xf numFmtId="0" fontId="1" fillId="0" borderId="53" xfId="1" applyFont="1" applyBorder="1"/>
    <xf numFmtId="0" fontId="1" fillId="0" borderId="56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9" fontId="3" fillId="0" borderId="17" xfId="1" applyNumberFormat="1" applyFont="1" applyBorder="1" applyAlignment="1">
      <alignment horizontal="left"/>
    </xf>
    <xf numFmtId="4" fontId="1" fillId="0" borderId="5" xfId="1" applyNumberFormat="1" applyFont="1" applyBorder="1"/>
    <xf numFmtId="0" fontId="16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" fontId="17" fillId="6" borderId="65" xfId="1" applyNumberFormat="1" applyFont="1" applyFill="1" applyBorder="1" applyAlignment="1">
      <alignment horizontal="right" wrapText="1"/>
    </xf>
    <xf numFmtId="0" fontId="17" fillId="6" borderId="4" xfId="1" applyFont="1" applyFill="1" applyBorder="1" applyAlignment="1">
      <alignment horizontal="left" wrapText="1"/>
    </xf>
    <xf numFmtId="0" fontId="17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9" fillId="2" borderId="15" xfId="1" applyNumberFormat="1" applyFont="1" applyFill="1" applyBorder="1" applyAlignment="1">
      <alignment horizontal="left"/>
    </xf>
    <xf numFmtId="0" fontId="19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20" fillId="0" borderId="0" xfId="1" applyFont="1" applyAlignment="1"/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49" fontId="17" fillId="6" borderId="63" xfId="1" applyNumberFormat="1" applyFont="1" applyFill="1" applyBorder="1" applyAlignment="1">
      <alignment horizontal="left" wrapText="1"/>
    </xf>
    <xf numFmtId="49" fontId="18" fillId="0" borderId="64" xfId="0" applyNumberFormat="1" applyFont="1" applyBorder="1" applyAlignment="1">
      <alignment horizontal="left" wrapText="1"/>
    </xf>
    <xf numFmtId="0" fontId="14" fillId="6" borderId="4" xfId="1" applyNumberFormat="1" applyFont="1" applyFill="1" applyBorder="1" applyAlignment="1">
      <alignment horizontal="left" wrapText="1" indent="1"/>
    </xf>
    <xf numFmtId="0" fontId="15" fillId="0" borderId="0" xfId="0" applyNumberFormat="1" applyFont="1"/>
    <xf numFmtId="0" fontId="15" fillId="0" borderId="5" xfId="0" applyNumberFormat="1" applyFont="1" applyBorder="1"/>
    <xf numFmtId="0" fontId="10" fillId="0" borderId="0" xfId="1" applyFont="1" applyAlignment="1">
      <alignment horizontal="center"/>
    </xf>
    <xf numFmtId="49" fontId="1" fillId="0" borderId="54" xfId="1" applyNumberFormat="1" applyFont="1" applyBorder="1" applyAlignment="1">
      <alignment horizontal="center"/>
    </xf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pageSetUpPr fitToPage="1"/>
  </sheetPr>
  <dimension ref="A1:O84"/>
  <sheetViews>
    <sheetView showGridLines="0" tabSelected="1" topLeftCell="B1" zoomScaleNormal="100" zoomScaleSheetLayoutView="75" workbookViewId="0">
      <selection activeCell="F14" sqref="F14"/>
    </sheetView>
  </sheetViews>
  <sheetFormatPr defaultColWidth="9.140625"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customWidth="1"/>
    <col min="8" max="8" width="13.5703125" style="1" customWidth="1"/>
    <col min="9" max="9" width="11.42578125" style="2" customWidth="1"/>
    <col min="10" max="10" width="7" style="2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3"/>
      <c r="C2" s="4" t="s">
        <v>820</v>
      </c>
      <c r="E2" s="5"/>
      <c r="F2" s="4"/>
      <c r="G2" s="6"/>
      <c r="H2" s="7" t="s">
        <v>0</v>
      </c>
      <c r="I2" s="8">
        <f ca="1">TODAY()</f>
        <v>42467</v>
      </c>
      <c r="K2" s="3"/>
    </row>
    <row r="3" spans="2:15" ht="6" customHeight="1" x14ac:dyDescent="0.2">
      <c r="C3" s="9"/>
      <c r="D3" s="10" t="s">
        <v>1</v>
      </c>
    </row>
    <row r="4" spans="2:15" ht="4.5" customHeight="1" x14ac:dyDescent="0.2"/>
    <row r="5" spans="2:15" ht="13.5" customHeight="1" x14ac:dyDescent="0.25">
      <c r="C5" s="11" t="s">
        <v>2</v>
      </c>
      <c r="D5" s="12" t="s">
        <v>104</v>
      </c>
      <c r="E5" s="13" t="s">
        <v>105</v>
      </c>
      <c r="F5" s="14"/>
      <c r="G5" s="15"/>
      <c r="H5" s="14"/>
      <c r="I5" s="15"/>
      <c r="O5" s="8"/>
    </row>
    <row r="7" spans="2:15" x14ac:dyDescent="0.2">
      <c r="C7" s="16" t="s">
        <v>3</v>
      </c>
      <c r="D7" s="17" t="s">
        <v>656</v>
      </c>
      <c r="H7" s="18" t="s">
        <v>4</v>
      </c>
      <c r="I7" s="2" t="s">
        <v>824</v>
      </c>
      <c r="J7" s="17"/>
      <c r="K7" s="17"/>
    </row>
    <row r="8" spans="2:15" x14ac:dyDescent="0.2">
      <c r="D8" s="17" t="s">
        <v>821</v>
      </c>
      <c r="H8" s="18" t="s">
        <v>5</v>
      </c>
      <c r="J8" s="17"/>
      <c r="K8" s="17"/>
    </row>
    <row r="9" spans="2:15" x14ac:dyDescent="0.2">
      <c r="C9" s="18" t="s">
        <v>823</v>
      </c>
      <c r="D9" s="17" t="s">
        <v>822</v>
      </c>
      <c r="H9" s="18"/>
      <c r="J9" s="17"/>
    </row>
    <row r="10" spans="2:15" x14ac:dyDescent="0.2">
      <c r="H10" s="18"/>
      <c r="J10" s="17"/>
    </row>
    <row r="11" spans="2:15" x14ac:dyDescent="0.2">
      <c r="C11" s="16" t="s">
        <v>6</v>
      </c>
      <c r="D11" s="17"/>
      <c r="H11" s="18" t="s">
        <v>4</v>
      </c>
      <c r="J11" s="17"/>
      <c r="K11" s="17"/>
    </row>
    <row r="12" spans="2:15" x14ac:dyDescent="0.2">
      <c r="D12" s="17"/>
      <c r="H12" s="18" t="s">
        <v>5</v>
      </c>
      <c r="J12" s="17"/>
      <c r="K12" s="17"/>
    </row>
    <row r="13" spans="2:15" ht="12" customHeight="1" x14ac:dyDescent="0.2">
      <c r="C13" s="18"/>
      <c r="D13" s="17"/>
      <c r="J13" s="18"/>
    </row>
    <row r="14" spans="2:15" ht="24.75" customHeight="1" x14ac:dyDescent="0.2">
      <c r="C14" s="19" t="s">
        <v>7</v>
      </c>
      <c r="H14" s="19" t="s">
        <v>8</v>
      </c>
      <c r="J14" s="18"/>
    </row>
    <row r="15" spans="2:15" ht="12.75" customHeight="1" x14ac:dyDescent="0.2">
      <c r="J15" s="18"/>
    </row>
    <row r="16" spans="2:15" ht="28.5" customHeight="1" x14ac:dyDescent="0.2">
      <c r="C16" s="19" t="s">
        <v>9</v>
      </c>
      <c r="H16" s="19" t="s">
        <v>9</v>
      </c>
    </row>
    <row r="17" spans="2:12" ht="25.5" customHeight="1" x14ac:dyDescent="0.2"/>
    <row r="18" spans="2:12" ht="13.5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" customHeight="1" x14ac:dyDescent="0.2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298">
        <f>ROUND(G32,0)</f>
        <v>0</v>
      </c>
      <c r="J19" s="299"/>
      <c r="K19" s="34"/>
    </row>
    <row r="20" spans="2:12" x14ac:dyDescent="0.2">
      <c r="B20" s="28" t="s">
        <v>13</v>
      </c>
      <c r="C20" s="29"/>
      <c r="D20" s="30">
        <f>SazbaDPH1</f>
        <v>15</v>
      </c>
      <c r="E20" s="31" t="s">
        <v>12</v>
      </c>
      <c r="F20" s="35"/>
      <c r="G20" s="36"/>
      <c r="H20" s="36"/>
      <c r="I20" s="300">
        <f>ROUND(I19*D20/100,0)</f>
        <v>0</v>
      </c>
      <c r="J20" s="301"/>
      <c r="K20" s="34"/>
    </row>
    <row r="21" spans="2:12" x14ac:dyDescent="0.2">
      <c r="B21" s="28" t="s">
        <v>11</v>
      </c>
      <c r="C21" s="29"/>
      <c r="D21" s="30">
        <v>21</v>
      </c>
      <c r="E21" s="31" t="s">
        <v>12</v>
      </c>
      <c r="F21" s="35"/>
      <c r="G21" s="36"/>
      <c r="H21" s="36"/>
      <c r="I21" s="300">
        <f>ROUND(H32,0)</f>
        <v>0</v>
      </c>
      <c r="J21" s="301"/>
      <c r="K21" s="34"/>
    </row>
    <row r="22" spans="2:12" ht="13.5" thickBot="1" x14ac:dyDescent="0.25">
      <c r="B22" s="28" t="s">
        <v>13</v>
      </c>
      <c r="C22" s="29"/>
      <c r="D22" s="30">
        <f>SazbaDPH2</f>
        <v>21</v>
      </c>
      <c r="E22" s="31" t="s">
        <v>12</v>
      </c>
      <c r="F22" s="37"/>
      <c r="G22" s="38"/>
      <c r="H22" s="38"/>
      <c r="I22" s="302">
        <f>ROUND(I21*D21/100,0)</f>
        <v>0</v>
      </c>
      <c r="J22" s="303"/>
      <c r="K22" s="34"/>
    </row>
    <row r="23" spans="2:12" ht="16.5" thickBot="1" x14ac:dyDescent="0.25">
      <c r="B23" s="39" t="s">
        <v>14</v>
      </c>
      <c r="C23" s="40"/>
      <c r="D23" s="40"/>
      <c r="E23" s="41"/>
      <c r="F23" s="42"/>
      <c r="G23" s="43"/>
      <c r="H23" s="43"/>
      <c r="I23" s="304">
        <f>SUM(I19:I22)</f>
        <v>0</v>
      </c>
      <c r="J23" s="305"/>
      <c r="K23" s="44"/>
    </row>
    <row r="26" spans="2:12" ht="1.5" customHeight="1" x14ac:dyDescent="0.2"/>
    <row r="27" spans="2:12" ht="15.75" customHeight="1" x14ac:dyDescent="0.25">
      <c r="B27" s="13" t="s">
        <v>15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" customHeight="1" x14ac:dyDescent="0.2">
      <c r="B29" s="47" t="s">
        <v>16</v>
      </c>
      <c r="C29" s="48"/>
      <c r="D29" s="48"/>
      <c r="E29" s="49"/>
      <c r="F29" s="50" t="s">
        <v>17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18</v>
      </c>
      <c r="J29" s="50" t="s">
        <v>12</v>
      </c>
    </row>
    <row r="30" spans="2:12" x14ac:dyDescent="0.2">
      <c r="B30" s="52" t="s">
        <v>107</v>
      </c>
      <c r="C30" s="53" t="s">
        <v>108</v>
      </c>
      <c r="D30" s="54"/>
      <c r="E30" s="55"/>
      <c r="F30" s="56">
        <f>G30+H30+I30</f>
        <v>0</v>
      </c>
      <c r="G30" s="57">
        <v>0</v>
      </c>
      <c r="H30" s="58">
        <v>0</v>
      </c>
      <c r="I30" s="58">
        <f t="shared" ref="I30:I31" si="0">(G30*SazbaDPH1)/100+(H30*SazbaDPH2)/100</f>
        <v>0</v>
      </c>
      <c r="J30" s="59" t="str">
        <f t="shared" ref="J30:J31" si="1">IF(CelkemObjekty=0,"",F30/CelkemObjekty*100)</f>
        <v/>
      </c>
    </row>
    <row r="31" spans="2:12" x14ac:dyDescent="0.2">
      <c r="B31" s="60" t="s">
        <v>658</v>
      </c>
      <c r="C31" s="61" t="s">
        <v>659</v>
      </c>
      <c r="D31" s="62"/>
      <c r="E31" s="63"/>
      <c r="F31" s="64">
        <f t="shared" ref="F31" si="2">G31+H31+I31</f>
        <v>0</v>
      </c>
      <c r="G31" s="65">
        <v>0</v>
      </c>
      <c r="H31" s="66">
        <v>0</v>
      </c>
      <c r="I31" s="66">
        <f t="shared" si="0"/>
        <v>0</v>
      </c>
      <c r="J31" s="59" t="str">
        <f t="shared" si="1"/>
        <v/>
      </c>
    </row>
    <row r="32" spans="2:12" ht="17.25" customHeight="1" x14ac:dyDescent="0.2">
      <c r="B32" s="67" t="s">
        <v>19</v>
      </c>
      <c r="C32" s="68"/>
      <c r="D32" s="69"/>
      <c r="E32" s="70"/>
      <c r="F32" s="71">
        <f>SUM(F30:F31)</f>
        <v>0</v>
      </c>
      <c r="G32" s="71">
        <f>SUM(G30:G31)</f>
        <v>0</v>
      </c>
      <c r="H32" s="71">
        <f>SUM(H30:H31)</f>
        <v>0</v>
      </c>
      <c r="I32" s="71">
        <f>SUM(I30:I31)</f>
        <v>0</v>
      </c>
      <c r="J32" s="72" t="str">
        <f t="shared" ref="J32" si="3">IF(CelkemObjekty=0,"",F32/CelkemObjekty*100)</f>
        <v/>
      </c>
    </row>
    <row r="33" spans="2:11" x14ac:dyDescent="0.2"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2:11" ht="9.75" customHeight="1" x14ac:dyDescent="0.2"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2:11" ht="7.5" customHeight="1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2:11" ht="18" x14ac:dyDescent="0.25">
      <c r="B36" s="13" t="s">
        <v>20</v>
      </c>
      <c r="C36" s="45"/>
      <c r="D36" s="45"/>
      <c r="E36" s="45"/>
      <c r="F36" s="45"/>
      <c r="G36" s="45"/>
      <c r="H36" s="45"/>
      <c r="I36" s="45"/>
      <c r="J36" s="45"/>
      <c r="K36" s="73"/>
    </row>
    <row r="37" spans="2:11" x14ac:dyDescent="0.2">
      <c r="K37" s="73"/>
    </row>
    <row r="38" spans="2:11" ht="25.5" x14ac:dyDescent="0.2">
      <c r="B38" s="74" t="s">
        <v>21</v>
      </c>
      <c r="C38" s="75" t="s">
        <v>22</v>
      </c>
      <c r="D38" s="48"/>
      <c r="E38" s="49"/>
      <c r="F38" s="50" t="s">
        <v>17</v>
      </c>
      <c r="G38" s="51" t="str">
        <f>CONCATENATE("Základ DPH ",SazbaDPH1," %")</f>
        <v>Základ DPH 15 %</v>
      </c>
      <c r="H38" s="50" t="str">
        <f>CONCATENATE("Základ DPH ",SazbaDPH2," %")</f>
        <v>Základ DPH 21 %</v>
      </c>
      <c r="I38" s="51" t="s">
        <v>18</v>
      </c>
      <c r="J38" s="50" t="s">
        <v>12</v>
      </c>
    </row>
    <row r="39" spans="2:11" x14ac:dyDescent="0.2">
      <c r="B39" s="76" t="s">
        <v>107</v>
      </c>
      <c r="C39" s="77" t="s">
        <v>657</v>
      </c>
      <c r="D39" s="54"/>
      <c r="E39" s="55"/>
      <c r="F39" s="56">
        <f>G39+H39+I39</f>
        <v>0</v>
      </c>
      <c r="G39" s="57">
        <v>0</v>
      </c>
      <c r="H39" s="58">
        <v>0</v>
      </c>
      <c r="I39" s="65">
        <f t="shared" ref="I39:I40" si="4">(G39*SazbaDPH1)/100+(H39*SazbaDPH2)/100</f>
        <v>0</v>
      </c>
      <c r="J39" s="59" t="str">
        <f t="shared" ref="J39:J40" si="5">IF(CelkemObjekty=0,"",F39/CelkemObjekty*100)</f>
        <v/>
      </c>
    </row>
    <row r="40" spans="2:11" x14ac:dyDescent="0.2">
      <c r="B40" s="78" t="s">
        <v>658</v>
      </c>
      <c r="C40" s="79" t="s">
        <v>819</v>
      </c>
      <c r="D40" s="62"/>
      <c r="E40" s="63"/>
      <c r="F40" s="64">
        <f t="shared" ref="F40" si="6">G40+H40+I40</f>
        <v>0</v>
      </c>
      <c r="G40" s="65">
        <v>0</v>
      </c>
      <c r="H40" s="66">
        <v>0</v>
      </c>
      <c r="I40" s="65">
        <f t="shared" si="4"/>
        <v>0</v>
      </c>
      <c r="J40" s="59" t="str">
        <f t="shared" si="5"/>
        <v/>
      </c>
    </row>
    <row r="41" spans="2:11" x14ac:dyDescent="0.2">
      <c r="B41" s="67" t="s">
        <v>19</v>
      </c>
      <c r="C41" s="68"/>
      <c r="D41" s="69"/>
      <c r="E41" s="70"/>
      <c r="F41" s="71">
        <f>SUM(F39:F40)</f>
        <v>0</v>
      </c>
      <c r="G41" s="80">
        <f>SUM(G39:G40)</f>
        <v>0</v>
      </c>
      <c r="H41" s="71">
        <f>SUM(H39:H40)</f>
        <v>0</v>
      </c>
      <c r="I41" s="80">
        <f>SUM(I39:I40)</f>
        <v>0</v>
      </c>
      <c r="J41" s="72" t="str">
        <f t="shared" ref="J41" si="7">IF(CelkemObjekty=0,"",F41/CelkemObjekty*100)</f>
        <v/>
      </c>
    </row>
    <row r="42" spans="2:11" ht="9" customHeight="1" x14ac:dyDescent="0.2"/>
    <row r="43" spans="2:11" ht="6" customHeight="1" x14ac:dyDescent="0.2"/>
    <row r="44" spans="2:11" ht="3" customHeight="1" x14ac:dyDescent="0.2"/>
    <row r="45" spans="2:11" ht="6.75" customHeight="1" x14ac:dyDescent="0.2"/>
    <row r="46" spans="2:11" ht="20.25" customHeight="1" x14ac:dyDescent="0.25">
      <c r="B46" s="13" t="s">
        <v>23</v>
      </c>
      <c r="C46" s="45"/>
      <c r="D46" s="45"/>
      <c r="E46" s="45"/>
      <c r="F46" s="45"/>
      <c r="G46" s="45"/>
      <c r="H46" s="45"/>
      <c r="I46" s="45"/>
      <c r="J46" s="45"/>
    </row>
    <row r="47" spans="2:11" ht="9" customHeight="1" x14ac:dyDescent="0.2"/>
    <row r="48" spans="2:11" x14ac:dyDescent="0.2">
      <c r="B48" s="47" t="s">
        <v>24</v>
      </c>
      <c r="C48" s="48"/>
      <c r="D48" s="48"/>
      <c r="E48" s="50" t="s">
        <v>12</v>
      </c>
      <c r="F48" s="50" t="s">
        <v>25</v>
      </c>
      <c r="G48" s="51" t="s">
        <v>26</v>
      </c>
      <c r="H48" s="50" t="s">
        <v>27</v>
      </c>
      <c r="I48" s="51" t="s">
        <v>28</v>
      </c>
      <c r="J48" s="81" t="s">
        <v>29</v>
      </c>
    </row>
    <row r="49" spans="2:10" x14ac:dyDescent="0.2">
      <c r="B49" s="52" t="s">
        <v>98</v>
      </c>
      <c r="C49" s="53" t="s">
        <v>99</v>
      </c>
      <c r="D49" s="54"/>
      <c r="E49" s="82" t="str">
        <f t="shared" ref="E49:E70" si="8">IF(SUM(SoucetDilu)=0,"",SUM(F49:J49)/SUM(SoucetDilu)*100)</f>
        <v/>
      </c>
      <c r="F49" s="58">
        <v>0</v>
      </c>
      <c r="G49" s="57">
        <v>0</v>
      </c>
      <c r="H49" s="58">
        <v>0</v>
      </c>
      <c r="I49" s="57">
        <v>0</v>
      </c>
      <c r="J49" s="58">
        <v>0</v>
      </c>
    </row>
    <row r="50" spans="2:10" x14ac:dyDescent="0.2">
      <c r="B50" s="60" t="s">
        <v>112</v>
      </c>
      <c r="C50" s="61" t="s">
        <v>113</v>
      </c>
      <c r="D50" s="62"/>
      <c r="E50" s="83" t="str">
        <f t="shared" si="8"/>
        <v/>
      </c>
      <c r="F50" s="66">
        <v>0</v>
      </c>
      <c r="G50" s="65">
        <v>0</v>
      </c>
      <c r="H50" s="66">
        <v>0</v>
      </c>
      <c r="I50" s="65">
        <v>0</v>
      </c>
      <c r="J50" s="66">
        <v>0</v>
      </c>
    </row>
    <row r="51" spans="2:10" x14ac:dyDescent="0.2">
      <c r="B51" s="60" t="s">
        <v>671</v>
      </c>
      <c r="C51" s="61" t="s">
        <v>672</v>
      </c>
      <c r="D51" s="62"/>
      <c r="E51" s="83" t="str">
        <f t="shared" si="8"/>
        <v/>
      </c>
      <c r="F51" s="66">
        <v>0</v>
      </c>
      <c r="G51" s="65">
        <v>0</v>
      </c>
      <c r="H51" s="66">
        <v>0</v>
      </c>
      <c r="I51" s="65">
        <v>0</v>
      </c>
      <c r="J51" s="66">
        <v>0</v>
      </c>
    </row>
    <row r="52" spans="2:10" x14ac:dyDescent="0.2">
      <c r="B52" s="60" t="s">
        <v>128</v>
      </c>
      <c r="C52" s="61" t="s">
        <v>129</v>
      </c>
      <c r="D52" s="62"/>
      <c r="E52" s="83" t="str">
        <f t="shared" si="8"/>
        <v/>
      </c>
      <c r="F52" s="66">
        <v>0</v>
      </c>
      <c r="G52" s="65">
        <v>0</v>
      </c>
      <c r="H52" s="66">
        <v>0</v>
      </c>
      <c r="I52" s="65">
        <v>0</v>
      </c>
      <c r="J52" s="66">
        <v>0</v>
      </c>
    </row>
    <row r="53" spans="2:10" x14ac:dyDescent="0.2">
      <c r="B53" s="60" t="s">
        <v>212</v>
      </c>
      <c r="C53" s="61" t="s">
        <v>213</v>
      </c>
      <c r="D53" s="62"/>
      <c r="E53" s="83" t="str">
        <f t="shared" si="8"/>
        <v/>
      </c>
      <c r="F53" s="66">
        <v>0</v>
      </c>
      <c r="G53" s="65">
        <v>0</v>
      </c>
      <c r="H53" s="66">
        <v>0</v>
      </c>
      <c r="I53" s="65">
        <v>0</v>
      </c>
      <c r="J53" s="66">
        <v>0</v>
      </c>
    </row>
    <row r="54" spans="2:10" x14ac:dyDescent="0.2">
      <c r="B54" s="60" t="s">
        <v>233</v>
      </c>
      <c r="C54" s="61" t="s">
        <v>234</v>
      </c>
      <c r="D54" s="62"/>
      <c r="E54" s="83" t="str">
        <f t="shared" si="8"/>
        <v/>
      </c>
      <c r="F54" s="66">
        <v>0</v>
      </c>
      <c r="G54" s="65">
        <v>0</v>
      </c>
      <c r="H54" s="66">
        <v>0</v>
      </c>
      <c r="I54" s="65">
        <v>0</v>
      </c>
      <c r="J54" s="66">
        <v>0</v>
      </c>
    </row>
    <row r="55" spans="2:10" x14ac:dyDescent="0.2">
      <c r="B55" s="60" t="s">
        <v>335</v>
      </c>
      <c r="C55" s="61" t="s">
        <v>336</v>
      </c>
      <c r="D55" s="62"/>
      <c r="E55" s="83" t="str">
        <f t="shared" si="8"/>
        <v/>
      </c>
      <c r="F55" s="66">
        <v>0</v>
      </c>
      <c r="G55" s="65">
        <v>0</v>
      </c>
      <c r="H55" s="66">
        <v>0</v>
      </c>
      <c r="I55" s="65">
        <v>0</v>
      </c>
      <c r="J55" s="66">
        <v>0</v>
      </c>
    </row>
    <row r="56" spans="2:10" x14ac:dyDescent="0.2">
      <c r="B56" s="60" t="s">
        <v>370</v>
      </c>
      <c r="C56" s="61" t="s">
        <v>371</v>
      </c>
      <c r="D56" s="62"/>
      <c r="E56" s="83" t="str">
        <f t="shared" si="8"/>
        <v/>
      </c>
      <c r="F56" s="66">
        <v>0</v>
      </c>
      <c r="G56" s="65">
        <v>0</v>
      </c>
      <c r="H56" s="66">
        <v>0</v>
      </c>
      <c r="I56" s="65">
        <v>0</v>
      </c>
      <c r="J56" s="66">
        <v>0</v>
      </c>
    </row>
    <row r="57" spans="2:10" x14ac:dyDescent="0.2">
      <c r="B57" s="60" t="s">
        <v>573</v>
      </c>
      <c r="C57" s="61" t="s">
        <v>574</v>
      </c>
      <c r="D57" s="62"/>
      <c r="E57" s="83" t="str">
        <f t="shared" si="8"/>
        <v/>
      </c>
      <c r="F57" s="66">
        <v>0</v>
      </c>
      <c r="G57" s="65">
        <v>0</v>
      </c>
      <c r="H57" s="66">
        <v>0</v>
      </c>
      <c r="I57" s="65">
        <v>0</v>
      </c>
      <c r="J57" s="66">
        <v>0</v>
      </c>
    </row>
    <row r="58" spans="2:10" x14ac:dyDescent="0.2">
      <c r="B58" s="60" t="s">
        <v>580</v>
      </c>
      <c r="C58" s="61" t="s">
        <v>581</v>
      </c>
      <c r="D58" s="62"/>
      <c r="E58" s="83" t="str">
        <f t="shared" si="8"/>
        <v/>
      </c>
      <c r="F58" s="66">
        <v>0</v>
      </c>
      <c r="G58" s="65">
        <v>0</v>
      </c>
      <c r="H58" s="66">
        <v>0</v>
      </c>
      <c r="I58" s="65">
        <v>0</v>
      </c>
      <c r="J58" s="66">
        <v>0</v>
      </c>
    </row>
    <row r="59" spans="2:10" x14ac:dyDescent="0.2">
      <c r="B59" s="60" t="s">
        <v>587</v>
      </c>
      <c r="C59" s="61" t="s">
        <v>588</v>
      </c>
      <c r="D59" s="62"/>
      <c r="E59" s="83" t="str">
        <f t="shared" si="8"/>
        <v/>
      </c>
      <c r="F59" s="66">
        <v>0</v>
      </c>
      <c r="G59" s="65">
        <v>0</v>
      </c>
      <c r="H59" s="66">
        <v>0</v>
      </c>
      <c r="I59" s="65">
        <v>0</v>
      </c>
      <c r="J59" s="66">
        <v>0</v>
      </c>
    </row>
    <row r="60" spans="2:10" x14ac:dyDescent="0.2">
      <c r="B60" s="60" t="s">
        <v>798</v>
      </c>
      <c r="C60" s="61" t="s">
        <v>799</v>
      </c>
      <c r="D60" s="62"/>
      <c r="E60" s="83" t="str">
        <f t="shared" si="8"/>
        <v/>
      </c>
      <c r="F60" s="66">
        <v>0</v>
      </c>
      <c r="G60" s="65">
        <v>0</v>
      </c>
      <c r="H60" s="66">
        <v>0</v>
      </c>
      <c r="I60" s="65">
        <v>0</v>
      </c>
      <c r="J60" s="66">
        <v>0</v>
      </c>
    </row>
    <row r="61" spans="2:10" x14ac:dyDescent="0.2">
      <c r="B61" s="60" t="s">
        <v>615</v>
      </c>
      <c r="C61" s="61" t="s">
        <v>616</v>
      </c>
      <c r="D61" s="62"/>
      <c r="E61" s="83" t="str">
        <f t="shared" si="8"/>
        <v/>
      </c>
      <c r="F61" s="66">
        <v>0</v>
      </c>
      <c r="G61" s="65">
        <v>0</v>
      </c>
      <c r="H61" s="66">
        <v>0</v>
      </c>
      <c r="I61" s="65">
        <v>0</v>
      </c>
      <c r="J61" s="66">
        <v>0</v>
      </c>
    </row>
    <row r="62" spans="2:10" x14ac:dyDescent="0.2">
      <c r="B62" s="60" t="s">
        <v>623</v>
      </c>
      <c r="C62" s="61" t="s">
        <v>624</v>
      </c>
      <c r="D62" s="62"/>
      <c r="E62" s="83" t="str">
        <f t="shared" si="8"/>
        <v/>
      </c>
      <c r="F62" s="66">
        <v>0</v>
      </c>
      <c r="G62" s="65">
        <v>0</v>
      </c>
      <c r="H62" s="66">
        <v>0</v>
      </c>
      <c r="I62" s="65">
        <v>0</v>
      </c>
      <c r="J62" s="66">
        <v>0</v>
      </c>
    </row>
    <row r="63" spans="2:10" x14ac:dyDescent="0.2">
      <c r="B63" s="60" t="s">
        <v>811</v>
      </c>
      <c r="C63" s="61" t="s">
        <v>812</v>
      </c>
      <c r="D63" s="62"/>
      <c r="E63" s="83" t="str">
        <f t="shared" si="8"/>
        <v/>
      </c>
      <c r="F63" s="66">
        <v>0</v>
      </c>
      <c r="G63" s="65">
        <v>0</v>
      </c>
      <c r="H63" s="66">
        <v>0</v>
      </c>
      <c r="I63" s="65">
        <v>0</v>
      </c>
      <c r="J63" s="66">
        <v>0</v>
      </c>
    </row>
    <row r="64" spans="2:10" x14ac:dyDescent="0.2">
      <c r="B64" s="60" t="s">
        <v>240</v>
      </c>
      <c r="C64" s="61" t="s">
        <v>241</v>
      </c>
      <c r="D64" s="62"/>
      <c r="E64" s="83" t="str">
        <f t="shared" si="8"/>
        <v/>
      </c>
      <c r="F64" s="66">
        <v>0</v>
      </c>
      <c r="G64" s="65">
        <v>0</v>
      </c>
      <c r="H64" s="66">
        <v>0</v>
      </c>
      <c r="I64" s="65">
        <v>0</v>
      </c>
      <c r="J64" s="66">
        <v>0</v>
      </c>
    </row>
    <row r="65" spans="2:10" x14ac:dyDescent="0.2">
      <c r="B65" s="60" t="s">
        <v>256</v>
      </c>
      <c r="C65" s="61" t="s">
        <v>257</v>
      </c>
      <c r="D65" s="62"/>
      <c r="E65" s="83" t="str">
        <f t="shared" si="8"/>
        <v/>
      </c>
      <c r="F65" s="66">
        <v>0</v>
      </c>
      <c r="G65" s="65">
        <v>0</v>
      </c>
      <c r="H65" s="66">
        <v>0</v>
      </c>
      <c r="I65" s="65">
        <v>0</v>
      </c>
      <c r="J65" s="66">
        <v>0</v>
      </c>
    </row>
    <row r="66" spans="2:10" x14ac:dyDescent="0.2">
      <c r="B66" s="60" t="s">
        <v>263</v>
      </c>
      <c r="C66" s="61" t="s">
        <v>264</v>
      </c>
      <c r="D66" s="62"/>
      <c r="E66" s="83" t="str">
        <f t="shared" si="8"/>
        <v/>
      </c>
      <c r="F66" s="66">
        <v>0</v>
      </c>
      <c r="G66" s="65">
        <v>0</v>
      </c>
      <c r="H66" s="66">
        <v>0</v>
      </c>
      <c r="I66" s="65">
        <v>0</v>
      </c>
      <c r="J66" s="66">
        <v>0</v>
      </c>
    </row>
    <row r="67" spans="2:10" x14ac:dyDescent="0.2">
      <c r="B67" s="60" t="s">
        <v>731</v>
      </c>
      <c r="C67" s="61" t="s">
        <v>732</v>
      </c>
      <c r="D67" s="62"/>
      <c r="E67" s="83" t="str">
        <f t="shared" si="8"/>
        <v/>
      </c>
      <c r="F67" s="66">
        <v>0</v>
      </c>
      <c r="G67" s="65">
        <v>0</v>
      </c>
      <c r="H67" s="66">
        <v>0</v>
      </c>
      <c r="I67" s="65">
        <v>0</v>
      </c>
      <c r="J67" s="66">
        <v>0</v>
      </c>
    </row>
    <row r="68" spans="2:10" x14ac:dyDescent="0.2">
      <c r="B68" s="60" t="s">
        <v>329</v>
      </c>
      <c r="C68" s="61" t="s">
        <v>330</v>
      </c>
      <c r="D68" s="62"/>
      <c r="E68" s="83" t="str">
        <f t="shared" si="8"/>
        <v/>
      </c>
      <c r="F68" s="66">
        <v>0</v>
      </c>
      <c r="G68" s="65">
        <v>0</v>
      </c>
      <c r="H68" s="66">
        <v>0</v>
      </c>
      <c r="I68" s="65">
        <v>0</v>
      </c>
      <c r="J68" s="66">
        <v>0</v>
      </c>
    </row>
    <row r="69" spans="2:10" x14ac:dyDescent="0.2">
      <c r="B69" s="60" t="s">
        <v>635</v>
      </c>
      <c r="C69" s="61" t="s">
        <v>636</v>
      </c>
      <c r="D69" s="62"/>
      <c r="E69" s="83" t="str">
        <f t="shared" si="8"/>
        <v/>
      </c>
      <c r="F69" s="66">
        <v>0</v>
      </c>
      <c r="G69" s="65">
        <v>0</v>
      </c>
      <c r="H69" s="66">
        <v>0</v>
      </c>
      <c r="I69" s="65">
        <v>0</v>
      </c>
      <c r="J69" s="66">
        <v>0</v>
      </c>
    </row>
    <row r="70" spans="2:10" x14ac:dyDescent="0.2">
      <c r="B70" s="67" t="s">
        <v>19</v>
      </c>
      <c r="C70" s="68"/>
      <c r="D70" s="69"/>
      <c r="E70" s="84" t="str">
        <f t="shared" si="8"/>
        <v/>
      </c>
      <c r="F70" s="71">
        <f>SUM(F49:F69)</f>
        <v>0</v>
      </c>
      <c r="G70" s="80">
        <f>SUM(G49:G69)</f>
        <v>0</v>
      </c>
      <c r="H70" s="71">
        <f>SUM(H49:H69)</f>
        <v>0</v>
      </c>
      <c r="I70" s="80">
        <f>SUM(I49:I69)</f>
        <v>0</v>
      </c>
      <c r="J70" s="71">
        <f>SUM(J49:J69)</f>
        <v>0</v>
      </c>
    </row>
    <row r="72" spans="2:10" ht="2.25" customHeight="1" x14ac:dyDescent="0.2"/>
    <row r="73" spans="2:10" ht="1.5" customHeight="1" x14ac:dyDescent="0.2"/>
    <row r="74" spans="2:10" ht="0.75" customHeight="1" x14ac:dyDescent="0.2"/>
    <row r="75" spans="2:10" ht="0.75" customHeight="1" x14ac:dyDescent="0.2"/>
    <row r="76" spans="2:10" ht="0.75" customHeight="1" x14ac:dyDescent="0.2"/>
    <row r="77" spans="2:10" ht="18" x14ac:dyDescent="0.25">
      <c r="B77" s="13" t="s">
        <v>30</v>
      </c>
      <c r="C77" s="45"/>
      <c r="D77" s="45"/>
      <c r="E77" s="45"/>
      <c r="F77" s="45"/>
      <c r="G77" s="45"/>
      <c r="H77" s="45"/>
      <c r="I77" s="45"/>
      <c r="J77" s="45"/>
    </row>
    <row r="79" spans="2:10" x14ac:dyDescent="0.2">
      <c r="B79" s="47" t="s">
        <v>31</v>
      </c>
      <c r="C79" s="48"/>
      <c r="D79" s="48"/>
      <c r="E79" s="85"/>
      <c r="F79" s="86"/>
      <c r="G79" s="51"/>
      <c r="H79" s="50" t="s">
        <v>17</v>
      </c>
      <c r="I79" s="1"/>
      <c r="J79" s="1"/>
    </row>
    <row r="80" spans="2:10" x14ac:dyDescent="0.2">
      <c r="B80" s="52" t="s">
        <v>652</v>
      </c>
      <c r="C80" s="53"/>
      <c r="D80" s="54"/>
      <c r="E80" s="87"/>
      <c r="F80" s="88"/>
      <c r="G80" s="57"/>
      <c r="H80" s="58">
        <v>0</v>
      </c>
      <c r="I80" s="1"/>
      <c r="J80" s="1"/>
    </row>
    <row r="81" spans="2:10" x14ac:dyDescent="0.2">
      <c r="B81" s="60" t="s">
        <v>653</v>
      </c>
      <c r="C81" s="61"/>
      <c r="D81" s="62"/>
      <c r="E81" s="89"/>
      <c r="F81" s="90"/>
      <c r="G81" s="65"/>
      <c r="H81" s="66">
        <v>0</v>
      </c>
      <c r="I81" s="1"/>
      <c r="J81" s="1"/>
    </row>
    <row r="82" spans="2:10" x14ac:dyDescent="0.2">
      <c r="B82" s="60" t="s">
        <v>654</v>
      </c>
      <c r="C82" s="61"/>
      <c r="D82" s="62"/>
      <c r="E82" s="89"/>
      <c r="F82" s="90"/>
      <c r="G82" s="65"/>
      <c r="H82" s="66">
        <v>0</v>
      </c>
      <c r="I82" s="1"/>
      <c r="J82" s="1"/>
    </row>
    <row r="83" spans="2:10" x14ac:dyDescent="0.2">
      <c r="B83" s="67" t="s">
        <v>19</v>
      </c>
      <c r="C83" s="68"/>
      <c r="D83" s="69"/>
      <c r="E83" s="91"/>
      <c r="F83" s="92"/>
      <c r="G83" s="80"/>
      <c r="H83" s="71">
        <f>SUM(H80:H82)</f>
        <v>0</v>
      </c>
      <c r="I83" s="1"/>
      <c r="J83" s="1"/>
    </row>
    <row r="84" spans="2:10" x14ac:dyDescent="0.2">
      <c r="I84" s="1"/>
      <c r="J84" s="1"/>
    </row>
  </sheetData>
  <sortState ref="B831:K851">
    <sortCondition ref="B831"/>
  </sortState>
  <mergeCells count="5"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zoomScaleNormal="100" workbookViewId="0"/>
  </sheetViews>
  <sheetFormatPr defaultColWidth="9.140625"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93" t="s">
        <v>102</v>
      </c>
      <c r="B1" s="94"/>
      <c r="C1" s="94"/>
      <c r="D1" s="94"/>
      <c r="E1" s="94"/>
      <c r="F1" s="94"/>
      <c r="G1" s="94"/>
    </row>
    <row r="2" spans="1:57" ht="12.75" customHeight="1" x14ac:dyDescent="0.2">
      <c r="A2" s="95" t="s">
        <v>32</v>
      </c>
      <c r="B2" s="96"/>
      <c r="C2" s="97" t="s">
        <v>110</v>
      </c>
      <c r="D2" s="97" t="s">
        <v>111</v>
      </c>
      <c r="E2" s="98"/>
      <c r="F2" s="99" t="s">
        <v>33</v>
      </c>
      <c r="G2" s="100"/>
    </row>
    <row r="3" spans="1:57" ht="3" hidden="1" customHeight="1" x14ac:dyDescent="0.2">
      <c r="A3" s="101"/>
      <c r="B3" s="102"/>
      <c r="C3" s="103"/>
      <c r="D3" s="103"/>
      <c r="E3" s="104"/>
      <c r="F3" s="105"/>
      <c r="G3" s="106"/>
    </row>
    <row r="4" spans="1:57" ht="12" customHeight="1" x14ac:dyDescent="0.2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 x14ac:dyDescent="0.2">
      <c r="A5" s="109" t="s">
        <v>107</v>
      </c>
      <c r="B5" s="110"/>
      <c r="C5" s="111" t="s">
        <v>108</v>
      </c>
      <c r="D5" s="112"/>
      <c r="E5" s="110"/>
      <c r="F5" s="105" t="s">
        <v>36</v>
      </c>
      <c r="G5" s="106"/>
    </row>
    <row r="6" spans="1:57" ht="12.95" customHeight="1" x14ac:dyDescent="0.2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 x14ac:dyDescent="0.2">
      <c r="A7" s="116" t="s">
        <v>104</v>
      </c>
      <c r="B7" s="117"/>
      <c r="C7" s="118" t="s">
        <v>105</v>
      </c>
      <c r="D7" s="119"/>
      <c r="E7" s="119"/>
      <c r="F7" s="120" t="s">
        <v>39</v>
      </c>
      <c r="G7" s="114">
        <f>IF(G6=0,,ROUND((F30+F32)/G6,1))</f>
        <v>0</v>
      </c>
    </row>
    <row r="8" spans="1:57" x14ac:dyDescent="0.2">
      <c r="A8" s="121" t="s">
        <v>40</v>
      </c>
      <c r="B8" s="105"/>
      <c r="C8" s="312"/>
      <c r="D8" s="312"/>
      <c r="E8" s="313"/>
      <c r="F8" s="122" t="s">
        <v>41</v>
      </c>
      <c r="G8" s="123"/>
      <c r="H8" s="124"/>
      <c r="I8" s="125"/>
    </row>
    <row r="9" spans="1:57" x14ac:dyDescent="0.2">
      <c r="A9" s="121" t="s">
        <v>42</v>
      </c>
      <c r="B9" s="105"/>
      <c r="C9" s="312"/>
      <c r="D9" s="312"/>
      <c r="E9" s="313"/>
      <c r="F9" s="105"/>
      <c r="G9" s="126"/>
      <c r="H9" s="127"/>
    </row>
    <row r="10" spans="1:57" x14ac:dyDescent="0.2">
      <c r="A10" s="121" t="s">
        <v>43</v>
      </c>
      <c r="B10" s="105"/>
      <c r="C10" s="312" t="s">
        <v>656</v>
      </c>
      <c r="D10" s="312"/>
      <c r="E10" s="312"/>
      <c r="F10" s="128"/>
      <c r="G10" s="129"/>
      <c r="H10" s="130"/>
    </row>
    <row r="11" spans="1:57" ht="13.5" customHeight="1" x14ac:dyDescent="0.2">
      <c r="A11" s="121" t="s">
        <v>44</v>
      </c>
      <c r="B11" s="105"/>
      <c r="C11" s="312"/>
      <c r="D11" s="312"/>
      <c r="E11" s="312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 x14ac:dyDescent="0.2">
      <c r="A12" s="134" t="s">
        <v>46</v>
      </c>
      <c r="B12" s="102"/>
      <c r="C12" s="314"/>
      <c r="D12" s="314"/>
      <c r="E12" s="314"/>
      <c r="F12" s="135" t="s">
        <v>47</v>
      </c>
      <c r="G12" s="136"/>
      <c r="H12" s="127"/>
    </row>
    <row r="13" spans="1:57" ht="28.5" customHeight="1" thickBot="1" x14ac:dyDescent="0.25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 x14ac:dyDescent="0.25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 x14ac:dyDescent="0.2">
      <c r="A15" s="146"/>
      <c r="B15" s="147" t="s">
        <v>51</v>
      </c>
      <c r="C15" s="148">
        <f>'01 01O Rek'!E23</f>
        <v>0</v>
      </c>
      <c r="D15" s="149" t="str">
        <f>'01 01O Rek'!A28</f>
        <v>Zařízení staveniště</v>
      </c>
      <c r="E15" s="150"/>
      <c r="F15" s="151"/>
      <c r="G15" s="148">
        <f>'01 01O Rek'!I28</f>
        <v>0</v>
      </c>
    </row>
    <row r="16" spans="1:57" ht="15.95" customHeight="1" x14ac:dyDescent="0.2">
      <c r="A16" s="146" t="s">
        <v>52</v>
      </c>
      <c r="B16" s="147" t="s">
        <v>53</v>
      </c>
      <c r="C16" s="148">
        <f>'01 01O Rek'!F23</f>
        <v>0</v>
      </c>
      <c r="D16" s="101" t="str">
        <f>'01 01O Rek'!A29</f>
        <v>Energie stavby (voda, elektřina, plyn, ...)</v>
      </c>
      <c r="E16" s="152"/>
      <c r="F16" s="153"/>
      <c r="G16" s="148">
        <f>'01 01O Rek'!I29</f>
        <v>0</v>
      </c>
    </row>
    <row r="17" spans="1:7" ht="15.95" customHeight="1" x14ac:dyDescent="0.2">
      <c r="A17" s="146" t="s">
        <v>54</v>
      </c>
      <c r="B17" s="147" t="s">
        <v>55</v>
      </c>
      <c r="C17" s="148">
        <f>'01 01O Rek'!H23</f>
        <v>0</v>
      </c>
      <c r="D17" s="101" t="str">
        <f>'01 01O Rek'!A30</f>
        <v>Zkoušky a revize</v>
      </c>
      <c r="E17" s="152"/>
      <c r="F17" s="153"/>
      <c r="G17" s="148">
        <f>'01 01O Rek'!I30</f>
        <v>0</v>
      </c>
    </row>
    <row r="18" spans="1:7" ht="15.95" customHeight="1" x14ac:dyDescent="0.2">
      <c r="A18" s="154" t="s">
        <v>56</v>
      </c>
      <c r="B18" s="155" t="s">
        <v>57</v>
      </c>
      <c r="C18" s="148">
        <f>'01 01O Rek'!G23</f>
        <v>0</v>
      </c>
      <c r="D18" s="101"/>
      <c r="E18" s="152"/>
      <c r="F18" s="153"/>
      <c r="G18" s="148"/>
    </row>
    <row r="19" spans="1:7" ht="15.95" customHeight="1" x14ac:dyDescent="0.2">
      <c r="A19" s="156" t="s">
        <v>58</v>
      </c>
      <c r="B19" s="147"/>
      <c r="C19" s="148">
        <f>SUM(C15:C18)</f>
        <v>0</v>
      </c>
      <c r="D19" s="101"/>
      <c r="E19" s="152"/>
      <c r="F19" s="153"/>
      <c r="G19" s="148"/>
    </row>
    <row r="20" spans="1:7" ht="15.95" customHeight="1" x14ac:dyDescent="0.2">
      <c r="A20" s="156"/>
      <c r="B20" s="147"/>
      <c r="C20" s="148"/>
      <c r="D20" s="101"/>
      <c r="E20" s="152"/>
      <c r="F20" s="153"/>
      <c r="G20" s="148"/>
    </row>
    <row r="21" spans="1:7" ht="15.95" customHeight="1" x14ac:dyDescent="0.2">
      <c r="A21" s="156" t="s">
        <v>29</v>
      </c>
      <c r="B21" s="147"/>
      <c r="C21" s="148">
        <f>'01 01O Rek'!I23</f>
        <v>0</v>
      </c>
      <c r="D21" s="101"/>
      <c r="E21" s="152"/>
      <c r="F21" s="153"/>
      <c r="G21" s="148"/>
    </row>
    <row r="22" spans="1:7" ht="15.95" customHeight="1" x14ac:dyDescent="0.2">
      <c r="A22" s="157" t="s">
        <v>59</v>
      </c>
      <c r="B22" s="127"/>
      <c r="C22" s="148">
        <f>C19+C21</f>
        <v>0</v>
      </c>
      <c r="D22" s="101" t="s">
        <v>60</v>
      </c>
      <c r="E22" s="152"/>
      <c r="F22" s="153"/>
      <c r="G22" s="148">
        <f>G23-SUM(G15:G21)</f>
        <v>0</v>
      </c>
    </row>
    <row r="23" spans="1:7" ht="15.95" customHeight="1" thickBot="1" x14ac:dyDescent="0.25">
      <c r="A23" s="315" t="s">
        <v>61</v>
      </c>
      <c r="B23" s="316"/>
      <c r="C23" s="158">
        <f>C22+G23</f>
        <v>0</v>
      </c>
      <c r="D23" s="159" t="s">
        <v>62</v>
      </c>
      <c r="E23" s="160"/>
      <c r="F23" s="161"/>
      <c r="G23" s="148">
        <f>'01 01O Rek'!H31</f>
        <v>0</v>
      </c>
    </row>
    <row r="24" spans="1:7" x14ac:dyDescent="0.2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 x14ac:dyDescent="0.2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 x14ac:dyDescent="0.2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 x14ac:dyDescent="0.2">
      <c r="A27" s="157"/>
      <c r="B27" s="171"/>
      <c r="C27" s="167"/>
      <c r="D27" s="127"/>
      <c r="F27" s="168"/>
      <c r="G27" s="169"/>
    </row>
    <row r="28" spans="1:7" x14ac:dyDescent="0.2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 x14ac:dyDescent="0.2">
      <c r="A29" s="157"/>
      <c r="B29" s="127"/>
      <c r="C29" s="173"/>
      <c r="D29" s="174"/>
      <c r="E29" s="173"/>
      <c r="F29" s="127"/>
      <c r="G29" s="169"/>
    </row>
    <row r="30" spans="1:7" x14ac:dyDescent="0.2">
      <c r="A30" s="175" t="s">
        <v>11</v>
      </c>
      <c r="B30" s="176"/>
      <c r="C30" s="177">
        <v>21</v>
      </c>
      <c r="D30" s="176" t="s">
        <v>70</v>
      </c>
      <c r="E30" s="178"/>
      <c r="F30" s="307">
        <f>C23-F32</f>
        <v>0</v>
      </c>
      <c r="G30" s="308"/>
    </row>
    <row r="31" spans="1:7" x14ac:dyDescent="0.2">
      <c r="A31" s="175" t="s">
        <v>71</v>
      </c>
      <c r="B31" s="176"/>
      <c r="C31" s="177">
        <f>C30</f>
        <v>21</v>
      </c>
      <c r="D31" s="176" t="s">
        <v>72</v>
      </c>
      <c r="E31" s="178"/>
      <c r="F31" s="307">
        <f>ROUND(PRODUCT(F30,C31/100),0)</f>
        <v>0</v>
      </c>
      <c r="G31" s="308"/>
    </row>
    <row r="32" spans="1:7" x14ac:dyDescent="0.2">
      <c r="A32" s="175" t="s">
        <v>11</v>
      </c>
      <c r="B32" s="176"/>
      <c r="C32" s="177">
        <v>0</v>
      </c>
      <c r="D32" s="176" t="s">
        <v>72</v>
      </c>
      <c r="E32" s="178"/>
      <c r="F32" s="307">
        <v>0</v>
      </c>
      <c r="G32" s="308"/>
    </row>
    <row r="33" spans="1:8" x14ac:dyDescent="0.2">
      <c r="A33" s="175" t="s">
        <v>71</v>
      </c>
      <c r="B33" s="179"/>
      <c r="C33" s="180">
        <f>C32</f>
        <v>0</v>
      </c>
      <c r="D33" s="176" t="s">
        <v>72</v>
      </c>
      <c r="E33" s="153"/>
      <c r="F33" s="307">
        <f>ROUND(PRODUCT(F32,C33/100),0)</f>
        <v>0</v>
      </c>
      <c r="G33" s="308"/>
    </row>
    <row r="34" spans="1:8" s="184" customFormat="1" ht="19.5" customHeight="1" thickBot="1" x14ac:dyDescent="0.3">
      <c r="A34" s="181" t="s">
        <v>73</v>
      </c>
      <c r="B34" s="182"/>
      <c r="C34" s="182"/>
      <c r="D34" s="182"/>
      <c r="E34" s="183"/>
      <c r="F34" s="309">
        <f>ROUND(SUM(F30:F33),0)</f>
        <v>0</v>
      </c>
      <c r="G34" s="310"/>
    </row>
    <row r="36" spans="1:8" x14ac:dyDescent="0.2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1" t="s">
        <v>655</v>
      </c>
      <c r="C37" s="311"/>
      <c r="D37" s="311"/>
      <c r="E37" s="311"/>
      <c r="F37" s="311"/>
      <c r="G37" s="311"/>
      <c r="H37" s="1" t="s">
        <v>1</v>
      </c>
    </row>
    <row r="38" spans="1:8" ht="12.75" customHeight="1" x14ac:dyDescent="0.2">
      <c r="A38" s="185"/>
      <c r="B38" s="311"/>
      <c r="C38" s="311"/>
      <c r="D38" s="311"/>
      <c r="E38" s="311"/>
      <c r="F38" s="311"/>
      <c r="G38" s="311"/>
      <c r="H38" s="1" t="s">
        <v>1</v>
      </c>
    </row>
    <row r="39" spans="1:8" x14ac:dyDescent="0.2">
      <c r="A39" s="185"/>
      <c r="B39" s="311"/>
      <c r="C39" s="311"/>
      <c r="D39" s="311"/>
      <c r="E39" s="311"/>
      <c r="F39" s="311"/>
      <c r="G39" s="311"/>
      <c r="H39" s="1" t="s">
        <v>1</v>
      </c>
    </row>
    <row r="40" spans="1:8" x14ac:dyDescent="0.2">
      <c r="A40" s="185"/>
      <c r="B40" s="311"/>
      <c r="C40" s="311"/>
      <c r="D40" s="311"/>
      <c r="E40" s="311"/>
      <c r="F40" s="311"/>
      <c r="G40" s="311"/>
      <c r="H40" s="1" t="s">
        <v>1</v>
      </c>
    </row>
    <row r="41" spans="1:8" x14ac:dyDescent="0.2">
      <c r="A41" s="185"/>
      <c r="B41" s="311"/>
      <c r="C41" s="311"/>
      <c r="D41" s="311"/>
      <c r="E41" s="311"/>
      <c r="F41" s="311"/>
      <c r="G41" s="311"/>
      <c r="H41" s="1" t="s">
        <v>1</v>
      </c>
    </row>
    <row r="42" spans="1:8" x14ac:dyDescent="0.2">
      <c r="A42" s="185"/>
      <c r="B42" s="311"/>
      <c r="C42" s="311"/>
      <c r="D42" s="311"/>
      <c r="E42" s="311"/>
      <c r="F42" s="311"/>
      <c r="G42" s="311"/>
      <c r="H42" s="1" t="s">
        <v>1</v>
      </c>
    </row>
    <row r="43" spans="1:8" x14ac:dyDescent="0.2">
      <c r="A43" s="185"/>
      <c r="B43" s="311"/>
      <c r="C43" s="311"/>
      <c r="D43" s="311"/>
      <c r="E43" s="311"/>
      <c r="F43" s="311"/>
      <c r="G43" s="311"/>
      <c r="H43" s="1" t="s">
        <v>1</v>
      </c>
    </row>
    <row r="44" spans="1:8" ht="12.75" customHeight="1" x14ac:dyDescent="0.2">
      <c r="A44" s="185"/>
      <c r="B44" s="311"/>
      <c r="C44" s="311"/>
      <c r="D44" s="311"/>
      <c r="E44" s="311"/>
      <c r="F44" s="311"/>
      <c r="G44" s="311"/>
      <c r="H44" s="1" t="s">
        <v>1</v>
      </c>
    </row>
    <row r="45" spans="1:8" ht="12.75" customHeight="1" x14ac:dyDescent="0.2">
      <c r="A45" s="185"/>
      <c r="B45" s="311"/>
      <c r="C45" s="311"/>
      <c r="D45" s="311"/>
      <c r="E45" s="311"/>
      <c r="F45" s="311"/>
      <c r="G45" s="311"/>
      <c r="H45" s="1" t="s">
        <v>1</v>
      </c>
    </row>
    <row r="46" spans="1:8" x14ac:dyDescent="0.2">
      <c r="B46" s="306"/>
      <c r="C46" s="306"/>
      <c r="D46" s="306"/>
      <c r="E46" s="306"/>
      <c r="F46" s="306"/>
      <c r="G46" s="306"/>
    </row>
    <row r="47" spans="1:8" x14ac:dyDescent="0.2">
      <c r="B47" s="306"/>
      <c r="C47" s="306"/>
      <c r="D47" s="306"/>
      <c r="E47" s="306"/>
      <c r="F47" s="306"/>
      <c r="G47" s="306"/>
    </row>
    <row r="48" spans="1:8" x14ac:dyDescent="0.2">
      <c r="B48" s="306"/>
      <c r="C48" s="306"/>
      <c r="D48" s="306"/>
      <c r="E48" s="306"/>
      <c r="F48" s="306"/>
      <c r="G48" s="306"/>
    </row>
    <row r="49" spans="2:7" x14ac:dyDescent="0.2">
      <c r="B49" s="306"/>
      <c r="C49" s="306"/>
      <c r="D49" s="306"/>
      <c r="E49" s="306"/>
      <c r="F49" s="306"/>
      <c r="G49" s="306"/>
    </row>
    <row r="50" spans="2:7" x14ac:dyDescent="0.2">
      <c r="B50" s="306"/>
      <c r="C50" s="306"/>
      <c r="D50" s="306"/>
      <c r="E50" s="306"/>
      <c r="F50" s="306"/>
      <c r="G50" s="306"/>
    </row>
    <row r="51" spans="2:7" x14ac:dyDescent="0.2">
      <c r="B51" s="306"/>
      <c r="C51" s="306"/>
      <c r="D51" s="306"/>
      <c r="E51" s="306"/>
      <c r="F51" s="306"/>
      <c r="G51" s="306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2"/>
  <sheetViews>
    <sheetView workbookViewId="0">
      <selection sqref="A1:B1"/>
    </sheetView>
  </sheetViews>
  <sheetFormatPr defaultColWidth="9.140625"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17" t="s">
        <v>2</v>
      </c>
      <c r="B1" s="318"/>
      <c r="C1" s="186" t="s">
        <v>106</v>
      </c>
      <c r="D1" s="187"/>
      <c r="E1" s="188"/>
      <c r="F1" s="187"/>
      <c r="G1" s="189" t="s">
        <v>75</v>
      </c>
      <c r="H1" s="190" t="s">
        <v>110</v>
      </c>
      <c r="I1" s="191"/>
    </row>
    <row r="2" spans="1:9" ht="13.5" thickBot="1" x14ac:dyDescent="0.25">
      <c r="A2" s="319" t="s">
        <v>76</v>
      </c>
      <c r="B2" s="320"/>
      <c r="C2" s="192" t="s">
        <v>109</v>
      </c>
      <c r="D2" s="193"/>
      <c r="E2" s="194"/>
      <c r="F2" s="193"/>
      <c r="G2" s="321" t="s">
        <v>111</v>
      </c>
      <c r="H2" s="322"/>
      <c r="I2" s="323"/>
    </row>
    <row r="3" spans="1:9" ht="13.5" thickTop="1" x14ac:dyDescent="0.2">
      <c r="F3" s="127"/>
    </row>
    <row r="4" spans="1:9" ht="19.5" customHeight="1" x14ac:dyDescent="0.25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9" ht="13.5" thickBot="1" x14ac:dyDescent="0.25"/>
    <row r="6" spans="1:9" s="127" customFormat="1" ht="13.5" thickBot="1" x14ac:dyDescent="0.25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9" s="127" customFormat="1" x14ac:dyDescent="0.2">
      <c r="A7" s="294" t="str">
        <f>'01 01O Pol'!B7</f>
        <v>3</v>
      </c>
      <c r="B7" s="62" t="str">
        <f>'01 01O Pol'!C7</f>
        <v>Svislé a kompletní konstrukce</v>
      </c>
      <c r="D7" s="204"/>
      <c r="E7" s="295">
        <f>'01 01O Pol'!BA19</f>
        <v>0</v>
      </c>
      <c r="F7" s="296">
        <f>'01 01O Pol'!BB19</f>
        <v>0</v>
      </c>
      <c r="G7" s="296">
        <f>'01 01O Pol'!BC19</f>
        <v>0</v>
      </c>
      <c r="H7" s="296">
        <f>'01 01O Pol'!BD19</f>
        <v>0</v>
      </c>
      <c r="I7" s="297">
        <f>'01 01O Pol'!BE19</f>
        <v>0</v>
      </c>
    </row>
    <row r="8" spans="1:9" s="127" customFormat="1" x14ac:dyDescent="0.2">
      <c r="A8" s="294" t="str">
        <f>'01 01O Pol'!B20</f>
        <v>61</v>
      </c>
      <c r="B8" s="62" t="str">
        <f>'01 01O Pol'!C20</f>
        <v>Upravy povrchů vnitřní</v>
      </c>
      <c r="D8" s="204"/>
      <c r="E8" s="295">
        <f>'01 01O Pol'!BA102</f>
        <v>0</v>
      </c>
      <c r="F8" s="296">
        <f>'01 01O Pol'!BB102</f>
        <v>0</v>
      </c>
      <c r="G8" s="296">
        <f>'01 01O Pol'!BC102</f>
        <v>0</v>
      </c>
      <c r="H8" s="296">
        <f>'01 01O Pol'!BD102</f>
        <v>0</v>
      </c>
      <c r="I8" s="297">
        <f>'01 01O Pol'!BE102</f>
        <v>0</v>
      </c>
    </row>
    <row r="9" spans="1:9" s="127" customFormat="1" x14ac:dyDescent="0.2">
      <c r="A9" s="294" t="str">
        <f>'01 01O Pol'!B103</f>
        <v>62</v>
      </c>
      <c r="B9" s="62" t="str">
        <f>'01 01O Pol'!C103</f>
        <v>Úpravy povrchů vnější</v>
      </c>
      <c r="D9" s="204"/>
      <c r="E9" s="295">
        <f>'01 01O Pol'!BA121</f>
        <v>0</v>
      </c>
      <c r="F9" s="296">
        <f>'01 01O Pol'!BB121</f>
        <v>0</v>
      </c>
      <c r="G9" s="296">
        <f>'01 01O Pol'!BC121</f>
        <v>0</v>
      </c>
      <c r="H9" s="296">
        <f>'01 01O Pol'!BD121</f>
        <v>0</v>
      </c>
      <c r="I9" s="297">
        <f>'01 01O Pol'!BE121</f>
        <v>0</v>
      </c>
    </row>
    <row r="10" spans="1:9" s="127" customFormat="1" x14ac:dyDescent="0.2">
      <c r="A10" s="294" t="str">
        <f>'01 01O Pol'!B122</f>
        <v>63</v>
      </c>
      <c r="B10" s="62" t="str">
        <f>'01 01O Pol'!C122</f>
        <v>Podlahy a podlahové konstrukce</v>
      </c>
      <c r="D10" s="204"/>
      <c r="E10" s="295">
        <f>'01 01O Pol'!BA127</f>
        <v>0</v>
      </c>
      <c r="F10" s="296">
        <f>'01 01O Pol'!BB127</f>
        <v>0</v>
      </c>
      <c r="G10" s="296">
        <f>'01 01O Pol'!BC127</f>
        <v>0</v>
      </c>
      <c r="H10" s="296">
        <f>'01 01O Pol'!BD127</f>
        <v>0</v>
      </c>
      <c r="I10" s="297">
        <f>'01 01O Pol'!BE127</f>
        <v>0</v>
      </c>
    </row>
    <row r="11" spans="1:9" s="127" customFormat="1" x14ac:dyDescent="0.2">
      <c r="A11" s="294" t="str">
        <f>'01 01O Pol'!B128</f>
        <v>9</v>
      </c>
      <c r="B11" s="62" t="str">
        <f>'01 01O Pol'!C128</f>
        <v>Ostatní konstrukce, bourání</v>
      </c>
      <c r="D11" s="204"/>
      <c r="E11" s="295">
        <f>'01 01O Pol'!BA139</f>
        <v>0</v>
      </c>
      <c r="F11" s="296">
        <f>'01 01O Pol'!BB139</f>
        <v>0</v>
      </c>
      <c r="G11" s="296">
        <f>'01 01O Pol'!BC139</f>
        <v>0</v>
      </c>
      <c r="H11" s="296">
        <f>'01 01O Pol'!BD139</f>
        <v>0</v>
      </c>
      <c r="I11" s="297">
        <f>'01 01O Pol'!BE139</f>
        <v>0</v>
      </c>
    </row>
    <row r="12" spans="1:9" s="127" customFormat="1" x14ac:dyDescent="0.2">
      <c r="A12" s="294" t="str">
        <f>'01 01O Pol'!B140</f>
        <v>95</v>
      </c>
      <c r="B12" s="62" t="str">
        <f>'01 01O Pol'!C140</f>
        <v>Dokončovací konstrukce na pozemních stavbách</v>
      </c>
      <c r="D12" s="204"/>
      <c r="E12" s="295">
        <f>'01 01O Pol'!BA144</f>
        <v>0</v>
      </c>
      <c r="F12" s="296">
        <f>'01 01O Pol'!BB144</f>
        <v>0</v>
      </c>
      <c r="G12" s="296">
        <f>'01 01O Pol'!BC144</f>
        <v>0</v>
      </c>
      <c r="H12" s="296">
        <f>'01 01O Pol'!BD144</f>
        <v>0</v>
      </c>
      <c r="I12" s="297">
        <f>'01 01O Pol'!BE144</f>
        <v>0</v>
      </c>
    </row>
    <row r="13" spans="1:9" s="127" customFormat="1" x14ac:dyDescent="0.2">
      <c r="A13" s="294" t="str">
        <f>'01 01O Pol'!B145</f>
        <v>96</v>
      </c>
      <c r="B13" s="62" t="str">
        <f>'01 01O Pol'!C145</f>
        <v>Bourání konstrukcí</v>
      </c>
      <c r="D13" s="204"/>
      <c r="E13" s="295">
        <f>'01 01O Pol'!BA211</f>
        <v>0</v>
      </c>
      <c r="F13" s="296">
        <f>'01 01O Pol'!BB211</f>
        <v>0</v>
      </c>
      <c r="G13" s="296">
        <f>'01 01O Pol'!BC211</f>
        <v>0</v>
      </c>
      <c r="H13" s="296">
        <f>'01 01O Pol'!BD211</f>
        <v>0</v>
      </c>
      <c r="I13" s="297">
        <f>'01 01O Pol'!BE211</f>
        <v>0</v>
      </c>
    </row>
    <row r="14" spans="1:9" s="127" customFormat="1" x14ac:dyDescent="0.2">
      <c r="A14" s="294" t="str">
        <f>'01 01O Pol'!B212</f>
        <v>99</v>
      </c>
      <c r="B14" s="62" t="str">
        <f>'01 01O Pol'!C212</f>
        <v>Staveništní přesun hmot</v>
      </c>
      <c r="D14" s="204"/>
      <c r="E14" s="295">
        <f>'01 01O Pol'!BA214</f>
        <v>0</v>
      </c>
      <c r="F14" s="296">
        <f>'01 01O Pol'!BB214</f>
        <v>0</v>
      </c>
      <c r="G14" s="296">
        <f>'01 01O Pol'!BC214</f>
        <v>0</v>
      </c>
      <c r="H14" s="296">
        <f>'01 01O Pol'!BD214</f>
        <v>0</v>
      </c>
      <c r="I14" s="297">
        <f>'01 01O Pol'!BE214</f>
        <v>0</v>
      </c>
    </row>
    <row r="15" spans="1:9" s="127" customFormat="1" x14ac:dyDescent="0.2">
      <c r="A15" s="294" t="str">
        <f>'01 01O Pol'!B215</f>
        <v>764</v>
      </c>
      <c r="B15" s="62" t="str">
        <f>'01 01O Pol'!C215</f>
        <v>Konstrukce klempířské</v>
      </c>
      <c r="D15" s="204"/>
      <c r="E15" s="295">
        <f>'01 01O Pol'!BA245</f>
        <v>0</v>
      </c>
      <c r="F15" s="296">
        <f>'01 01O Pol'!BB245</f>
        <v>0</v>
      </c>
      <c r="G15" s="296">
        <f>'01 01O Pol'!BC245</f>
        <v>0</v>
      </c>
      <c r="H15" s="296">
        <f>'01 01O Pol'!BD245</f>
        <v>0</v>
      </c>
      <c r="I15" s="297">
        <f>'01 01O Pol'!BE245</f>
        <v>0</v>
      </c>
    </row>
    <row r="16" spans="1:9" s="127" customFormat="1" x14ac:dyDescent="0.2">
      <c r="A16" s="294" t="str">
        <f>'01 01O Pol'!B246</f>
        <v>766</v>
      </c>
      <c r="B16" s="62" t="str">
        <f>'01 01O Pol'!C246</f>
        <v>Konstrukce truhlářské</v>
      </c>
      <c r="D16" s="204"/>
      <c r="E16" s="295">
        <f>'01 01O Pol'!BA430</f>
        <v>0</v>
      </c>
      <c r="F16" s="296">
        <f>'01 01O Pol'!BB430</f>
        <v>0</v>
      </c>
      <c r="G16" s="296">
        <f>'01 01O Pol'!BC430</f>
        <v>0</v>
      </c>
      <c r="H16" s="296">
        <f>'01 01O Pol'!BD430</f>
        <v>0</v>
      </c>
      <c r="I16" s="297">
        <f>'01 01O Pol'!BE430</f>
        <v>0</v>
      </c>
    </row>
    <row r="17" spans="1:57" s="127" customFormat="1" x14ac:dyDescent="0.2">
      <c r="A17" s="294" t="str">
        <f>'01 01O Pol'!B431</f>
        <v>767</v>
      </c>
      <c r="B17" s="62" t="str">
        <f>'01 01O Pol'!C431</f>
        <v>Konstrukce zámečnické</v>
      </c>
      <c r="D17" s="204"/>
      <c r="E17" s="295">
        <f>'01 01O Pol'!BA436</f>
        <v>0</v>
      </c>
      <c r="F17" s="296">
        <f>'01 01O Pol'!BB436</f>
        <v>0</v>
      </c>
      <c r="G17" s="296">
        <f>'01 01O Pol'!BC436</f>
        <v>0</v>
      </c>
      <c r="H17" s="296">
        <f>'01 01O Pol'!BD436</f>
        <v>0</v>
      </c>
      <c r="I17" s="297">
        <f>'01 01O Pol'!BE436</f>
        <v>0</v>
      </c>
    </row>
    <row r="18" spans="1:57" s="127" customFormat="1" x14ac:dyDescent="0.2">
      <c r="A18" s="294" t="str">
        <f>'01 01O Pol'!B437</f>
        <v>771</v>
      </c>
      <c r="B18" s="62" t="str">
        <f>'01 01O Pol'!C437</f>
        <v>Podlahy z dlaždic a obklady</v>
      </c>
      <c r="D18" s="204"/>
      <c r="E18" s="295">
        <f>'01 01O Pol'!BA441</f>
        <v>0</v>
      </c>
      <c r="F18" s="296">
        <f>'01 01O Pol'!BB441</f>
        <v>0</v>
      </c>
      <c r="G18" s="296">
        <f>'01 01O Pol'!BC441</f>
        <v>0</v>
      </c>
      <c r="H18" s="296">
        <f>'01 01O Pol'!BD441</f>
        <v>0</v>
      </c>
      <c r="I18" s="297">
        <f>'01 01O Pol'!BE441</f>
        <v>0</v>
      </c>
    </row>
    <row r="19" spans="1:57" s="127" customFormat="1" x14ac:dyDescent="0.2">
      <c r="A19" s="294" t="str">
        <f>'01 01O Pol'!B442</f>
        <v>781</v>
      </c>
      <c r="B19" s="62" t="str">
        <f>'01 01O Pol'!C442</f>
        <v>Obklady keramické</v>
      </c>
      <c r="D19" s="204"/>
      <c r="E19" s="295">
        <f>'01 01O Pol'!BA492</f>
        <v>0</v>
      </c>
      <c r="F19" s="296">
        <f>'01 01O Pol'!BB492</f>
        <v>0</v>
      </c>
      <c r="G19" s="296">
        <f>'01 01O Pol'!BC492</f>
        <v>0</v>
      </c>
      <c r="H19" s="296">
        <f>'01 01O Pol'!BD492</f>
        <v>0</v>
      </c>
      <c r="I19" s="297">
        <f>'01 01O Pol'!BE492</f>
        <v>0</v>
      </c>
    </row>
    <row r="20" spans="1:57" s="127" customFormat="1" x14ac:dyDescent="0.2">
      <c r="A20" s="294" t="str">
        <f>'01 01O Pol'!B493</f>
        <v>784</v>
      </c>
      <c r="B20" s="62" t="str">
        <f>'01 01O Pol'!C493</f>
        <v>Malby</v>
      </c>
      <c r="D20" s="204"/>
      <c r="E20" s="295">
        <f>'01 01O Pol'!BA500</f>
        <v>0</v>
      </c>
      <c r="F20" s="296">
        <f>'01 01O Pol'!BB500</f>
        <v>0</v>
      </c>
      <c r="G20" s="296">
        <f>'01 01O Pol'!BC500</f>
        <v>0</v>
      </c>
      <c r="H20" s="296">
        <f>'01 01O Pol'!BD500</f>
        <v>0</v>
      </c>
      <c r="I20" s="297">
        <f>'01 01O Pol'!BE500</f>
        <v>0</v>
      </c>
    </row>
    <row r="21" spans="1:57" s="127" customFormat="1" x14ac:dyDescent="0.2">
      <c r="A21" s="294" t="str">
        <f>'01 01O Pol'!B501</f>
        <v>786</v>
      </c>
      <c r="B21" s="62" t="str">
        <f>'01 01O Pol'!C501</f>
        <v>Čalounické úpravy</v>
      </c>
      <c r="D21" s="204"/>
      <c r="E21" s="295">
        <f>'01 01O Pol'!BA519</f>
        <v>0</v>
      </c>
      <c r="F21" s="296">
        <f>'01 01O Pol'!BB519</f>
        <v>0</v>
      </c>
      <c r="G21" s="296">
        <f>'01 01O Pol'!BC519</f>
        <v>0</v>
      </c>
      <c r="H21" s="296">
        <f>'01 01O Pol'!BD519</f>
        <v>0</v>
      </c>
      <c r="I21" s="297">
        <f>'01 01O Pol'!BE519</f>
        <v>0</v>
      </c>
    </row>
    <row r="22" spans="1:57" s="127" customFormat="1" ht="13.5" thickBot="1" x14ac:dyDescent="0.25">
      <c r="A22" s="294" t="str">
        <f>'01 01O Pol'!B520</f>
        <v>D96</v>
      </c>
      <c r="B22" s="62" t="str">
        <f>'01 01O Pol'!C520</f>
        <v>Přesuny suti a vybouraných hmot</v>
      </c>
      <c r="D22" s="204"/>
      <c r="E22" s="295">
        <f>'01 01O Pol'!BA528</f>
        <v>0</v>
      </c>
      <c r="F22" s="296">
        <f>'01 01O Pol'!BB528</f>
        <v>0</v>
      </c>
      <c r="G22" s="296">
        <f>'01 01O Pol'!BC528</f>
        <v>0</v>
      </c>
      <c r="H22" s="296">
        <f>'01 01O Pol'!BD528</f>
        <v>0</v>
      </c>
      <c r="I22" s="297">
        <f>'01 01O Pol'!BE528</f>
        <v>0</v>
      </c>
    </row>
    <row r="23" spans="1:57" s="14" customFormat="1" ht="13.5" thickBot="1" x14ac:dyDescent="0.25">
      <c r="A23" s="205"/>
      <c r="B23" s="206" t="s">
        <v>79</v>
      </c>
      <c r="C23" s="206"/>
      <c r="D23" s="207"/>
      <c r="E23" s="208">
        <f>SUM(E7:E22)</f>
        <v>0</v>
      </c>
      <c r="F23" s="209">
        <f>SUM(F7:F22)</f>
        <v>0</v>
      </c>
      <c r="G23" s="209">
        <f>SUM(G7:G22)</f>
        <v>0</v>
      </c>
      <c r="H23" s="209">
        <f>SUM(H7:H22)</f>
        <v>0</v>
      </c>
      <c r="I23" s="210">
        <f>SUM(I7:I22)</f>
        <v>0</v>
      </c>
    </row>
    <row r="24" spans="1:57" x14ac:dyDescent="0.2">
      <c r="A24" s="127"/>
      <c r="B24" s="127"/>
      <c r="C24" s="127"/>
      <c r="D24" s="127"/>
      <c r="E24" s="127"/>
      <c r="F24" s="127"/>
      <c r="G24" s="127"/>
      <c r="H24" s="127"/>
      <c r="I24" s="127"/>
    </row>
    <row r="25" spans="1:57" ht="19.5" customHeight="1" x14ac:dyDescent="0.25">
      <c r="A25" s="196" t="s">
        <v>80</v>
      </c>
      <c r="B25" s="196"/>
      <c r="C25" s="196"/>
      <c r="D25" s="196"/>
      <c r="E25" s="196"/>
      <c r="F25" s="196"/>
      <c r="G25" s="211"/>
      <c r="H25" s="196"/>
      <c r="I25" s="196"/>
      <c r="BA25" s="133"/>
      <c r="BB25" s="133"/>
      <c r="BC25" s="133"/>
      <c r="BD25" s="133"/>
      <c r="BE25" s="133"/>
    </row>
    <row r="26" spans="1:57" ht="13.5" thickBot="1" x14ac:dyDescent="0.25"/>
    <row r="27" spans="1:57" x14ac:dyDescent="0.2">
      <c r="A27" s="162" t="s">
        <v>81</v>
      </c>
      <c r="B27" s="163"/>
      <c r="C27" s="163"/>
      <c r="D27" s="212"/>
      <c r="E27" s="213" t="s">
        <v>82</v>
      </c>
      <c r="F27" s="214" t="s">
        <v>12</v>
      </c>
      <c r="G27" s="215" t="s">
        <v>83</v>
      </c>
      <c r="H27" s="216"/>
      <c r="I27" s="217" t="s">
        <v>82</v>
      </c>
    </row>
    <row r="28" spans="1:57" x14ac:dyDescent="0.2">
      <c r="A28" s="156" t="s">
        <v>652</v>
      </c>
      <c r="B28" s="147"/>
      <c r="C28" s="147"/>
      <c r="D28" s="218"/>
      <c r="E28" s="219"/>
      <c r="F28" s="220"/>
      <c r="G28" s="221">
        <v>0</v>
      </c>
      <c r="H28" s="222"/>
      <c r="I28" s="223">
        <f>E28+F28*G28/100</f>
        <v>0</v>
      </c>
      <c r="BA28" s="1">
        <v>1</v>
      </c>
    </row>
    <row r="29" spans="1:57" x14ac:dyDescent="0.2">
      <c r="A29" s="156" t="s">
        <v>653</v>
      </c>
      <c r="B29" s="147"/>
      <c r="C29" s="147"/>
      <c r="D29" s="218"/>
      <c r="E29" s="219"/>
      <c r="F29" s="220"/>
      <c r="G29" s="221">
        <v>0</v>
      </c>
      <c r="H29" s="222"/>
      <c r="I29" s="223">
        <f>E29+F29*G29/100</f>
        <v>0</v>
      </c>
      <c r="BA29" s="1">
        <v>2</v>
      </c>
    </row>
    <row r="30" spans="1:57" x14ac:dyDescent="0.2">
      <c r="A30" s="156" t="s">
        <v>654</v>
      </c>
      <c r="B30" s="147"/>
      <c r="C30" s="147"/>
      <c r="D30" s="218"/>
      <c r="E30" s="219"/>
      <c r="F30" s="220"/>
      <c r="G30" s="221">
        <v>0</v>
      </c>
      <c r="H30" s="222"/>
      <c r="I30" s="223">
        <f>E30+F30*G30/100</f>
        <v>0</v>
      </c>
      <c r="BA30" s="1">
        <v>2</v>
      </c>
    </row>
    <row r="31" spans="1:57" ht="13.5" thickBot="1" x14ac:dyDescent="0.25">
      <c r="A31" s="224"/>
      <c r="B31" s="225" t="s">
        <v>84</v>
      </c>
      <c r="C31" s="226"/>
      <c r="D31" s="227"/>
      <c r="E31" s="228"/>
      <c r="F31" s="229"/>
      <c r="G31" s="229"/>
      <c r="H31" s="324">
        <f>SUM(I28:I30)</f>
        <v>0</v>
      </c>
      <c r="I31" s="325"/>
    </row>
    <row r="33" spans="2:9" x14ac:dyDescent="0.2">
      <c r="B33" s="14"/>
      <c r="F33" s="230"/>
      <c r="G33" s="231"/>
      <c r="H33" s="231"/>
      <c r="I33" s="46"/>
    </row>
    <row r="34" spans="2:9" x14ac:dyDescent="0.2">
      <c r="F34" s="230"/>
      <c r="G34" s="231"/>
      <c r="H34" s="231"/>
      <c r="I34" s="46"/>
    </row>
    <row r="35" spans="2:9" x14ac:dyDescent="0.2">
      <c r="F35" s="230"/>
      <c r="G35" s="231"/>
      <c r="H35" s="231"/>
      <c r="I35" s="46"/>
    </row>
    <row r="36" spans="2:9" x14ac:dyDescent="0.2">
      <c r="F36" s="230"/>
      <c r="G36" s="231"/>
      <c r="H36" s="231"/>
      <c r="I36" s="46"/>
    </row>
    <row r="37" spans="2:9" x14ac:dyDescent="0.2">
      <c r="F37" s="230"/>
      <c r="G37" s="231"/>
      <c r="H37" s="231"/>
      <c r="I37" s="46"/>
    </row>
    <row r="38" spans="2:9" x14ac:dyDescent="0.2">
      <c r="F38" s="230"/>
      <c r="G38" s="231"/>
      <c r="H38" s="231"/>
      <c r="I38" s="46"/>
    </row>
    <row r="39" spans="2:9" x14ac:dyDescent="0.2">
      <c r="F39" s="230"/>
      <c r="G39" s="231"/>
      <c r="H39" s="231"/>
      <c r="I39" s="46"/>
    </row>
    <row r="40" spans="2:9" x14ac:dyDescent="0.2">
      <c r="F40" s="230"/>
      <c r="G40" s="231"/>
      <c r="H40" s="231"/>
      <c r="I40" s="46"/>
    </row>
    <row r="41" spans="2:9" x14ac:dyDescent="0.2">
      <c r="F41" s="230"/>
      <c r="G41" s="231"/>
      <c r="H41" s="231"/>
      <c r="I41" s="46"/>
    </row>
    <row r="42" spans="2:9" x14ac:dyDescent="0.2">
      <c r="F42" s="230"/>
      <c r="G42" s="231"/>
      <c r="H42" s="231"/>
      <c r="I42" s="46"/>
    </row>
    <row r="43" spans="2:9" x14ac:dyDescent="0.2">
      <c r="F43" s="230"/>
      <c r="G43" s="231"/>
      <c r="H43" s="231"/>
      <c r="I43" s="46"/>
    </row>
    <row r="44" spans="2:9" x14ac:dyDescent="0.2">
      <c r="F44" s="230"/>
      <c r="G44" s="231"/>
      <c r="H44" s="231"/>
      <c r="I44" s="46"/>
    </row>
    <row r="45" spans="2:9" x14ac:dyDescent="0.2">
      <c r="F45" s="230"/>
      <c r="G45" s="231"/>
      <c r="H45" s="231"/>
      <c r="I45" s="46"/>
    </row>
    <row r="46" spans="2:9" x14ac:dyDescent="0.2">
      <c r="F46" s="230"/>
      <c r="G46" s="231"/>
      <c r="H46" s="231"/>
      <c r="I46" s="46"/>
    </row>
    <row r="47" spans="2:9" x14ac:dyDescent="0.2">
      <c r="F47" s="230"/>
      <c r="G47" s="231"/>
      <c r="H47" s="231"/>
      <c r="I47" s="46"/>
    </row>
    <row r="48" spans="2:9" x14ac:dyDescent="0.2">
      <c r="F48" s="230"/>
      <c r="G48" s="231"/>
      <c r="H48" s="231"/>
      <c r="I48" s="46"/>
    </row>
    <row r="49" spans="6:9" x14ac:dyDescent="0.2">
      <c r="F49" s="230"/>
      <c r="G49" s="231"/>
      <c r="H49" s="231"/>
      <c r="I49" s="46"/>
    </row>
    <row r="50" spans="6:9" x14ac:dyDescent="0.2">
      <c r="F50" s="230"/>
      <c r="G50" s="231"/>
      <c r="H50" s="231"/>
      <c r="I50" s="46"/>
    </row>
    <row r="51" spans="6:9" x14ac:dyDescent="0.2">
      <c r="F51" s="230"/>
      <c r="G51" s="231"/>
      <c r="H51" s="231"/>
      <c r="I51" s="46"/>
    </row>
    <row r="52" spans="6:9" x14ac:dyDescent="0.2">
      <c r="F52" s="230"/>
      <c r="G52" s="231"/>
      <c r="H52" s="231"/>
      <c r="I52" s="46"/>
    </row>
    <row r="53" spans="6:9" x14ac:dyDescent="0.2">
      <c r="F53" s="230"/>
      <c r="G53" s="231"/>
      <c r="H53" s="231"/>
      <c r="I53" s="46"/>
    </row>
    <row r="54" spans="6:9" x14ac:dyDescent="0.2">
      <c r="F54" s="230"/>
      <c r="G54" s="231"/>
      <c r="H54" s="231"/>
      <c r="I54" s="46"/>
    </row>
    <row r="55" spans="6:9" x14ac:dyDescent="0.2">
      <c r="F55" s="230"/>
      <c r="G55" s="231"/>
      <c r="H55" s="231"/>
      <c r="I55" s="46"/>
    </row>
    <row r="56" spans="6:9" x14ac:dyDescent="0.2">
      <c r="F56" s="230"/>
      <c r="G56" s="231"/>
      <c r="H56" s="231"/>
      <c r="I56" s="46"/>
    </row>
    <row r="57" spans="6:9" x14ac:dyDescent="0.2">
      <c r="F57" s="230"/>
      <c r="G57" s="231"/>
      <c r="H57" s="231"/>
      <c r="I57" s="46"/>
    </row>
    <row r="58" spans="6:9" x14ac:dyDescent="0.2">
      <c r="F58" s="230"/>
      <c r="G58" s="231"/>
      <c r="H58" s="231"/>
      <c r="I58" s="46"/>
    </row>
    <row r="59" spans="6:9" x14ac:dyDescent="0.2">
      <c r="F59" s="230"/>
      <c r="G59" s="231"/>
      <c r="H59" s="231"/>
      <c r="I59" s="46"/>
    </row>
    <row r="60" spans="6:9" x14ac:dyDescent="0.2">
      <c r="F60" s="230"/>
      <c r="G60" s="231"/>
      <c r="H60" s="231"/>
      <c r="I60" s="46"/>
    </row>
    <row r="61" spans="6:9" x14ac:dyDescent="0.2">
      <c r="F61" s="230"/>
      <c r="G61" s="231"/>
      <c r="H61" s="231"/>
      <c r="I61" s="46"/>
    </row>
    <row r="62" spans="6:9" x14ac:dyDescent="0.2">
      <c r="F62" s="230"/>
      <c r="G62" s="231"/>
      <c r="H62" s="231"/>
      <c r="I62" s="46"/>
    </row>
    <row r="63" spans="6:9" x14ac:dyDescent="0.2">
      <c r="F63" s="230"/>
      <c r="G63" s="231"/>
      <c r="H63" s="231"/>
      <c r="I63" s="46"/>
    </row>
    <row r="64" spans="6:9" x14ac:dyDescent="0.2">
      <c r="F64" s="230"/>
      <c r="G64" s="231"/>
      <c r="H64" s="231"/>
      <c r="I64" s="46"/>
    </row>
    <row r="65" spans="6:9" x14ac:dyDescent="0.2">
      <c r="F65" s="230"/>
      <c r="G65" s="231"/>
      <c r="H65" s="231"/>
      <c r="I65" s="46"/>
    </row>
    <row r="66" spans="6:9" x14ac:dyDescent="0.2">
      <c r="F66" s="230"/>
      <c r="G66" s="231"/>
      <c r="H66" s="231"/>
      <c r="I66" s="46"/>
    </row>
    <row r="67" spans="6:9" x14ac:dyDescent="0.2">
      <c r="F67" s="230"/>
      <c r="G67" s="231"/>
      <c r="H67" s="231"/>
      <c r="I67" s="46"/>
    </row>
    <row r="68" spans="6:9" x14ac:dyDescent="0.2">
      <c r="F68" s="230"/>
      <c r="G68" s="231"/>
      <c r="H68" s="231"/>
      <c r="I68" s="46"/>
    </row>
    <row r="69" spans="6:9" x14ac:dyDescent="0.2">
      <c r="F69" s="230"/>
      <c r="G69" s="231"/>
      <c r="H69" s="231"/>
      <c r="I69" s="46"/>
    </row>
    <row r="70" spans="6:9" x14ac:dyDescent="0.2">
      <c r="F70" s="230"/>
      <c r="G70" s="231"/>
      <c r="H70" s="231"/>
      <c r="I70" s="46"/>
    </row>
    <row r="71" spans="6:9" x14ac:dyDescent="0.2">
      <c r="F71" s="230"/>
      <c r="G71" s="231"/>
      <c r="H71" s="231"/>
      <c r="I71" s="46"/>
    </row>
    <row r="72" spans="6:9" x14ac:dyDescent="0.2">
      <c r="F72" s="230"/>
      <c r="G72" s="231"/>
      <c r="H72" s="231"/>
      <c r="I72" s="46"/>
    </row>
    <row r="73" spans="6:9" x14ac:dyDescent="0.2">
      <c r="F73" s="230"/>
      <c r="G73" s="231"/>
      <c r="H73" s="231"/>
      <c r="I73" s="46"/>
    </row>
    <row r="74" spans="6:9" x14ac:dyDescent="0.2">
      <c r="F74" s="230"/>
      <c r="G74" s="231"/>
      <c r="H74" s="231"/>
      <c r="I74" s="46"/>
    </row>
    <row r="75" spans="6:9" x14ac:dyDescent="0.2">
      <c r="F75" s="230"/>
      <c r="G75" s="231"/>
      <c r="H75" s="231"/>
      <c r="I75" s="46"/>
    </row>
    <row r="76" spans="6:9" x14ac:dyDescent="0.2">
      <c r="F76" s="230"/>
      <c r="G76" s="231"/>
      <c r="H76" s="231"/>
      <c r="I76" s="46"/>
    </row>
    <row r="77" spans="6:9" x14ac:dyDescent="0.2">
      <c r="F77" s="230"/>
      <c r="G77" s="231"/>
      <c r="H77" s="231"/>
      <c r="I77" s="46"/>
    </row>
    <row r="78" spans="6:9" x14ac:dyDescent="0.2">
      <c r="F78" s="230"/>
      <c r="G78" s="231"/>
      <c r="H78" s="231"/>
      <c r="I78" s="46"/>
    </row>
    <row r="79" spans="6:9" x14ac:dyDescent="0.2">
      <c r="F79" s="230"/>
      <c r="G79" s="231"/>
      <c r="H79" s="231"/>
      <c r="I79" s="46"/>
    </row>
    <row r="80" spans="6:9" x14ac:dyDescent="0.2">
      <c r="F80" s="230"/>
      <c r="G80" s="231"/>
      <c r="H80" s="231"/>
      <c r="I80" s="46"/>
    </row>
    <row r="81" spans="6:9" x14ac:dyDescent="0.2">
      <c r="F81" s="230"/>
      <c r="G81" s="231"/>
      <c r="H81" s="231"/>
      <c r="I81" s="46"/>
    </row>
    <row r="82" spans="6:9" x14ac:dyDescent="0.2">
      <c r="F82" s="230"/>
      <c r="G82" s="231"/>
      <c r="H82" s="231"/>
      <c r="I82" s="46"/>
    </row>
  </sheetData>
  <mergeCells count="4">
    <mergeCell ref="A1:B1"/>
    <mergeCell ref="A2:B2"/>
    <mergeCell ref="G2:I2"/>
    <mergeCell ref="H31:I3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B601"/>
  <sheetViews>
    <sheetView showGridLines="0" showZeros="0" zoomScaleNormal="100" zoomScaleSheetLayoutView="100" workbookViewId="0">
      <selection activeCell="J1" sqref="J1:J65536 K1:K65536"/>
    </sheetView>
  </sheetViews>
  <sheetFormatPr defaultColWidth="9.140625" defaultRowHeight="12.75" x14ac:dyDescent="0.2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hidden="1" customWidth="1"/>
    <col min="9" max="9" width="11.5703125" style="232" hidden="1" customWidth="1"/>
    <col min="10" max="10" width="11" style="232" hidden="1" customWidth="1"/>
    <col min="11" max="11" width="10.42578125" style="232" hidden="1" customWidth="1"/>
    <col min="12" max="12" width="75.28515625" style="232" customWidth="1"/>
    <col min="13" max="13" width="45.28515625" style="232" customWidth="1"/>
    <col min="14" max="16384" width="9.140625" style="232"/>
  </cols>
  <sheetData>
    <row r="1" spans="1:80" ht="15.75" x14ac:dyDescent="0.25">
      <c r="A1" s="331" t="s">
        <v>103</v>
      </c>
      <c r="B1" s="331"/>
      <c r="C1" s="331"/>
      <c r="D1" s="331"/>
      <c r="E1" s="331"/>
      <c r="F1" s="331"/>
      <c r="G1" s="331"/>
    </row>
    <row r="2" spans="1:80" ht="14.25" customHeight="1" thickBot="1" x14ac:dyDescent="0.25">
      <c r="B2" s="233"/>
      <c r="C2" s="234"/>
      <c r="D2" s="234"/>
      <c r="E2" s="235"/>
      <c r="F2" s="234"/>
      <c r="G2" s="234"/>
    </row>
    <row r="3" spans="1:80" ht="13.5" thickTop="1" x14ac:dyDescent="0.2">
      <c r="A3" s="317" t="s">
        <v>2</v>
      </c>
      <c r="B3" s="318"/>
      <c r="C3" s="186" t="s">
        <v>106</v>
      </c>
      <c r="D3" s="236"/>
      <c r="E3" s="237" t="s">
        <v>85</v>
      </c>
      <c r="F3" s="238" t="str">
        <f>'01 01O Rek'!H1</f>
        <v>01O</v>
      </c>
      <c r="G3" s="239"/>
    </row>
    <row r="4" spans="1:80" ht="13.5" thickBot="1" x14ac:dyDescent="0.25">
      <c r="A4" s="332" t="s">
        <v>76</v>
      </c>
      <c r="B4" s="320"/>
      <c r="C4" s="192" t="s">
        <v>109</v>
      </c>
      <c r="D4" s="240"/>
      <c r="E4" s="333" t="str">
        <f>'01 01O Rek'!G2</f>
        <v>Stavební úpravy</v>
      </c>
      <c r="F4" s="334"/>
      <c r="G4" s="335"/>
    </row>
    <row r="5" spans="1:80" ht="13.5" thickTop="1" x14ac:dyDescent="0.2">
      <c r="A5" s="241"/>
      <c r="G5" s="243"/>
    </row>
    <row r="6" spans="1:80" ht="27" customHeight="1" x14ac:dyDescent="0.2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 x14ac:dyDescent="0.2">
      <c r="A7" s="249" t="s">
        <v>97</v>
      </c>
      <c r="B7" s="250" t="s">
        <v>112</v>
      </c>
      <c r="C7" s="251" t="s">
        <v>113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 x14ac:dyDescent="0.2">
      <c r="A8" s="260">
        <v>1</v>
      </c>
      <c r="B8" s="261" t="s">
        <v>115</v>
      </c>
      <c r="C8" s="262" t="s">
        <v>116</v>
      </c>
      <c r="D8" s="263" t="s">
        <v>117</v>
      </c>
      <c r="E8" s="264">
        <v>0.67349999999999999</v>
      </c>
      <c r="F8" s="264">
        <v>0</v>
      </c>
      <c r="G8" s="265">
        <f>E8*F8</f>
        <v>0</v>
      </c>
      <c r="H8" s="266">
        <v>0.72507999999999995</v>
      </c>
      <c r="I8" s="267">
        <f>E8*H8</f>
        <v>0.48834137999999994</v>
      </c>
      <c r="J8" s="266">
        <v>0</v>
      </c>
      <c r="K8" s="267">
        <f>E8*J8</f>
        <v>0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 x14ac:dyDescent="0.2">
      <c r="A9" s="268"/>
      <c r="B9" s="272"/>
      <c r="C9" s="326" t="s">
        <v>118</v>
      </c>
      <c r="D9" s="327"/>
      <c r="E9" s="273">
        <v>0</v>
      </c>
      <c r="F9" s="274"/>
      <c r="G9" s="275"/>
      <c r="H9" s="276"/>
      <c r="I9" s="270"/>
      <c r="J9" s="277"/>
      <c r="K9" s="270"/>
      <c r="M9" s="271" t="s">
        <v>118</v>
      </c>
      <c r="O9" s="259"/>
    </row>
    <row r="10" spans="1:80" x14ac:dyDescent="0.2">
      <c r="A10" s="268"/>
      <c r="B10" s="272"/>
      <c r="C10" s="326" t="s">
        <v>119</v>
      </c>
      <c r="D10" s="327"/>
      <c r="E10" s="273">
        <v>0.67349999999999999</v>
      </c>
      <c r="F10" s="274"/>
      <c r="G10" s="275"/>
      <c r="H10" s="276"/>
      <c r="I10" s="270"/>
      <c r="J10" s="277"/>
      <c r="K10" s="270"/>
      <c r="M10" s="271" t="s">
        <v>119</v>
      </c>
      <c r="O10" s="259"/>
    </row>
    <row r="11" spans="1:80" ht="22.5" x14ac:dyDescent="0.2">
      <c r="A11" s="260">
        <v>2</v>
      </c>
      <c r="B11" s="261" t="s">
        <v>120</v>
      </c>
      <c r="C11" s="262" t="s">
        <v>121</v>
      </c>
      <c r="D11" s="263" t="s">
        <v>122</v>
      </c>
      <c r="E11" s="264">
        <v>26.79</v>
      </c>
      <c r="F11" s="264">
        <v>0</v>
      </c>
      <c r="G11" s="265">
        <f>E11*F11</f>
        <v>0</v>
      </c>
      <c r="H11" s="266">
        <v>3.7420000000000002E-2</v>
      </c>
      <c r="I11" s="267">
        <f>E11*H11</f>
        <v>1.0024818</v>
      </c>
      <c r="J11" s="266">
        <v>0</v>
      </c>
      <c r="K11" s="267">
        <f>E11*J11</f>
        <v>0</v>
      </c>
      <c r="O11" s="259">
        <v>2</v>
      </c>
      <c r="AA11" s="232">
        <v>1</v>
      </c>
      <c r="AB11" s="232">
        <v>1</v>
      </c>
      <c r="AC11" s="232">
        <v>1</v>
      </c>
      <c r="AZ11" s="232">
        <v>1</v>
      </c>
      <c r="BA11" s="232">
        <f>IF(AZ11=1,G11,0)</f>
        <v>0</v>
      </c>
      <c r="BB11" s="232">
        <f>IF(AZ11=2,G11,0)</f>
        <v>0</v>
      </c>
      <c r="BC11" s="232">
        <f>IF(AZ11=3,G11,0)</f>
        <v>0</v>
      </c>
      <c r="BD11" s="232">
        <f>IF(AZ11=4,G11,0)</f>
        <v>0</v>
      </c>
      <c r="BE11" s="232">
        <f>IF(AZ11=5,G11,0)</f>
        <v>0</v>
      </c>
      <c r="CA11" s="259">
        <v>1</v>
      </c>
      <c r="CB11" s="259">
        <v>1</v>
      </c>
    </row>
    <row r="12" spans="1:80" x14ac:dyDescent="0.2">
      <c r="A12" s="268"/>
      <c r="B12" s="272"/>
      <c r="C12" s="326" t="s">
        <v>123</v>
      </c>
      <c r="D12" s="327"/>
      <c r="E12" s="273">
        <v>0</v>
      </c>
      <c r="F12" s="274"/>
      <c r="G12" s="275"/>
      <c r="H12" s="276"/>
      <c r="I12" s="270"/>
      <c r="J12" s="277"/>
      <c r="K12" s="270"/>
      <c r="M12" s="271" t="s">
        <v>123</v>
      </c>
      <c r="O12" s="259"/>
    </row>
    <row r="13" spans="1:80" x14ac:dyDescent="0.2">
      <c r="A13" s="268"/>
      <c r="B13" s="272"/>
      <c r="C13" s="326" t="s">
        <v>124</v>
      </c>
      <c r="D13" s="327"/>
      <c r="E13" s="273">
        <v>25.06</v>
      </c>
      <c r="F13" s="274"/>
      <c r="G13" s="275"/>
      <c r="H13" s="276"/>
      <c r="I13" s="270"/>
      <c r="J13" s="277"/>
      <c r="K13" s="270"/>
      <c r="M13" s="271" t="s">
        <v>124</v>
      </c>
      <c r="O13" s="259"/>
    </row>
    <row r="14" spans="1:80" x14ac:dyDescent="0.2">
      <c r="A14" s="268"/>
      <c r="B14" s="272"/>
      <c r="C14" s="326" t="s">
        <v>125</v>
      </c>
      <c r="D14" s="327"/>
      <c r="E14" s="273">
        <v>1.73</v>
      </c>
      <c r="F14" s="274"/>
      <c r="G14" s="275"/>
      <c r="H14" s="276"/>
      <c r="I14" s="270"/>
      <c r="J14" s="277"/>
      <c r="K14" s="270"/>
      <c r="M14" s="271" t="s">
        <v>125</v>
      </c>
      <c r="O14" s="259"/>
    </row>
    <row r="15" spans="1:80" x14ac:dyDescent="0.2">
      <c r="A15" s="260">
        <v>3</v>
      </c>
      <c r="B15" s="261" t="s">
        <v>126</v>
      </c>
      <c r="C15" s="262" t="s">
        <v>127</v>
      </c>
      <c r="D15" s="263" t="s">
        <v>122</v>
      </c>
      <c r="E15" s="264">
        <v>26.79</v>
      </c>
      <c r="F15" s="264">
        <v>0</v>
      </c>
      <c r="G15" s="265">
        <f>E15*F15</f>
        <v>0</v>
      </c>
      <c r="H15" s="266">
        <v>0</v>
      </c>
      <c r="I15" s="267">
        <f>E15*H15</f>
        <v>0</v>
      </c>
      <c r="J15" s="266">
        <v>0</v>
      </c>
      <c r="K15" s="267">
        <f>E15*J15</f>
        <v>0</v>
      </c>
      <c r="O15" s="259">
        <v>2</v>
      </c>
      <c r="AA15" s="232">
        <v>1</v>
      </c>
      <c r="AB15" s="232">
        <v>1</v>
      </c>
      <c r="AC15" s="232">
        <v>1</v>
      </c>
      <c r="AZ15" s="232">
        <v>1</v>
      </c>
      <c r="BA15" s="232">
        <f>IF(AZ15=1,G15,0)</f>
        <v>0</v>
      </c>
      <c r="BB15" s="232">
        <f>IF(AZ15=2,G15,0)</f>
        <v>0</v>
      </c>
      <c r="BC15" s="232">
        <f>IF(AZ15=3,G15,0)</f>
        <v>0</v>
      </c>
      <c r="BD15" s="232">
        <f>IF(AZ15=4,G15,0)</f>
        <v>0</v>
      </c>
      <c r="BE15" s="232">
        <f>IF(AZ15=5,G15,0)</f>
        <v>0</v>
      </c>
      <c r="CA15" s="259">
        <v>1</v>
      </c>
      <c r="CB15" s="259">
        <v>1</v>
      </c>
    </row>
    <row r="16" spans="1:80" x14ac:dyDescent="0.2">
      <c r="A16" s="268"/>
      <c r="B16" s="272"/>
      <c r="C16" s="326" t="s">
        <v>123</v>
      </c>
      <c r="D16" s="327"/>
      <c r="E16" s="273">
        <v>0</v>
      </c>
      <c r="F16" s="274"/>
      <c r="G16" s="275"/>
      <c r="H16" s="276"/>
      <c r="I16" s="270"/>
      <c r="J16" s="277"/>
      <c r="K16" s="270"/>
      <c r="M16" s="271" t="s">
        <v>123</v>
      </c>
      <c r="O16" s="259"/>
    </row>
    <row r="17" spans="1:80" x14ac:dyDescent="0.2">
      <c r="A17" s="268"/>
      <c r="B17" s="272"/>
      <c r="C17" s="326" t="s">
        <v>124</v>
      </c>
      <c r="D17" s="327"/>
      <c r="E17" s="273">
        <v>25.06</v>
      </c>
      <c r="F17" s="274"/>
      <c r="G17" s="275"/>
      <c r="H17" s="276"/>
      <c r="I17" s="270"/>
      <c r="J17" s="277"/>
      <c r="K17" s="270"/>
      <c r="M17" s="271" t="s">
        <v>124</v>
      </c>
      <c r="O17" s="259"/>
    </row>
    <row r="18" spans="1:80" x14ac:dyDescent="0.2">
      <c r="A18" s="268"/>
      <c r="B18" s="272"/>
      <c r="C18" s="326" t="s">
        <v>125</v>
      </c>
      <c r="D18" s="327"/>
      <c r="E18" s="273">
        <v>1.73</v>
      </c>
      <c r="F18" s="274"/>
      <c r="G18" s="275"/>
      <c r="H18" s="276"/>
      <c r="I18" s="270"/>
      <c r="J18" s="277"/>
      <c r="K18" s="270"/>
      <c r="M18" s="271" t="s">
        <v>125</v>
      </c>
      <c r="O18" s="259"/>
    </row>
    <row r="19" spans="1:80" x14ac:dyDescent="0.2">
      <c r="A19" s="278"/>
      <c r="B19" s="279" t="s">
        <v>101</v>
      </c>
      <c r="C19" s="280" t="s">
        <v>114</v>
      </c>
      <c r="D19" s="281"/>
      <c r="E19" s="282"/>
      <c r="F19" s="283"/>
      <c r="G19" s="284">
        <f>SUM(G7:G18)</f>
        <v>0</v>
      </c>
      <c r="H19" s="285"/>
      <c r="I19" s="286">
        <f>SUM(I7:I18)</f>
        <v>1.49082318</v>
      </c>
      <c r="J19" s="285"/>
      <c r="K19" s="286">
        <f>SUM(K7:K18)</f>
        <v>0</v>
      </c>
      <c r="O19" s="259">
        <v>4</v>
      </c>
      <c r="BA19" s="287">
        <f>SUM(BA7:BA18)</f>
        <v>0</v>
      </c>
      <c r="BB19" s="287">
        <f>SUM(BB7:BB18)</f>
        <v>0</v>
      </c>
      <c r="BC19" s="287">
        <f>SUM(BC7:BC18)</f>
        <v>0</v>
      </c>
      <c r="BD19" s="287">
        <f>SUM(BD7:BD18)</f>
        <v>0</v>
      </c>
      <c r="BE19" s="287">
        <f>SUM(BE7:BE18)</f>
        <v>0</v>
      </c>
    </row>
    <row r="20" spans="1:80" x14ac:dyDescent="0.2">
      <c r="A20" s="249" t="s">
        <v>97</v>
      </c>
      <c r="B20" s="250" t="s">
        <v>128</v>
      </c>
      <c r="C20" s="251" t="s">
        <v>129</v>
      </c>
      <c r="D20" s="252"/>
      <c r="E20" s="253"/>
      <c r="F20" s="253"/>
      <c r="G20" s="254"/>
      <c r="H20" s="255"/>
      <c r="I20" s="256"/>
      <c r="J20" s="257"/>
      <c r="K20" s="258"/>
      <c r="O20" s="259">
        <v>1</v>
      </c>
    </row>
    <row r="21" spans="1:80" x14ac:dyDescent="0.2">
      <c r="A21" s="260">
        <v>4</v>
      </c>
      <c r="B21" s="261" t="s">
        <v>131</v>
      </c>
      <c r="C21" s="262" t="s">
        <v>132</v>
      </c>
      <c r="D21" s="263" t="s">
        <v>122</v>
      </c>
      <c r="E21" s="264">
        <v>575.74649999999997</v>
      </c>
      <c r="F21" s="264">
        <v>0</v>
      </c>
      <c r="G21" s="265">
        <f>E21*F21</f>
        <v>0</v>
      </c>
      <c r="H21" s="266">
        <v>8.0000000000000007E-5</v>
      </c>
      <c r="I21" s="267">
        <f>E21*H21</f>
        <v>4.6059719999999998E-2</v>
      </c>
      <c r="J21" s="266">
        <v>0</v>
      </c>
      <c r="K21" s="267">
        <f>E21*J21</f>
        <v>0</v>
      </c>
      <c r="O21" s="259">
        <v>2</v>
      </c>
      <c r="AA21" s="232">
        <v>1</v>
      </c>
      <c r="AB21" s="232">
        <v>1</v>
      </c>
      <c r="AC21" s="232">
        <v>1</v>
      </c>
      <c r="AZ21" s="232">
        <v>1</v>
      </c>
      <c r="BA21" s="232">
        <f>IF(AZ21=1,G21,0)</f>
        <v>0</v>
      </c>
      <c r="BB21" s="232">
        <f>IF(AZ21=2,G21,0)</f>
        <v>0</v>
      </c>
      <c r="BC21" s="232">
        <f>IF(AZ21=3,G21,0)</f>
        <v>0</v>
      </c>
      <c r="BD21" s="232">
        <f>IF(AZ21=4,G21,0)</f>
        <v>0</v>
      </c>
      <c r="BE21" s="232">
        <f>IF(AZ21=5,G21,0)</f>
        <v>0</v>
      </c>
      <c r="CA21" s="259">
        <v>1</v>
      </c>
      <c r="CB21" s="259">
        <v>1</v>
      </c>
    </row>
    <row r="22" spans="1:80" x14ac:dyDescent="0.2">
      <c r="A22" s="268"/>
      <c r="B22" s="272"/>
      <c r="C22" s="326" t="s">
        <v>123</v>
      </c>
      <c r="D22" s="327"/>
      <c r="E22" s="273">
        <v>0</v>
      </c>
      <c r="F22" s="274"/>
      <c r="G22" s="275"/>
      <c r="H22" s="276"/>
      <c r="I22" s="270"/>
      <c r="J22" s="277"/>
      <c r="K22" s="270"/>
      <c r="M22" s="271" t="s">
        <v>123</v>
      </c>
      <c r="O22" s="259"/>
    </row>
    <row r="23" spans="1:80" x14ac:dyDescent="0.2">
      <c r="A23" s="268"/>
      <c r="B23" s="272"/>
      <c r="C23" s="326" t="s">
        <v>133</v>
      </c>
      <c r="D23" s="327"/>
      <c r="E23" s="273">
        <v>60.48</v>
      </c>
      <c r="F23" s="274"/>
      <c r="G23" s="275"/>
      <c r="H23" s="276"/>
      <c r="I23" s="270"/>
      <c r="J23" s="277"/>
      <c r="K23" s="270"/>
      <c r="M23" s="271" t="s">
        <v>133</v>
      </c>
      <c r="O23" s="259"/>
    </row>
    <row r="24" spans="1:80" x14ac:dyDescent="0.2">
      <c r="A24" s="268"/>
      <c r="B24" s="272"/>
      <c r="C24" s="326" t="s">
        <v>134</v>
      </c>
      <c r="D24" s="327"/>
      <c r="E24" s="273">
        <v>77.760000000000005</v>
      </c>
      <c r="F24" s="274"/>
      <c r="G24" s="275"/>
      <c r="H24" s="276"/>
      <c r="I24" s="270"/>
      <c r="J24" s="277"/>
      <c r="K24" s="270"/>
      <c r="M24" s="271" t="s">
        <v>134</v>
      </c>
      <c r="O24" s="259"/>
    </row>
    <row r="25" spans="1:80" x14ac:dyDescent="0.2">
      <c r="A25" s="268"/>
      <c r="B25" s="272"/>
      <c r="C25" s="326" t="s">
        <v>135</v>
      </c>
      <c r="D25" s="327"/>
      <c r="E25" s="273">
        <v>64.8</v>
      </c>
      <c r="F25" s="274"/>
      <c r="G25" s="275"/>
      <c r="H25" s="276"/>
      <c r="I25" s="270"/>
      <c r="J25" s="277"/>
      <c r="K25" s="270"/>
      <c r="M25" s="271" t="s">
        <v>135</v>
      </c>
      <c r="O25" s="259"/>
    </row>
    <row r="26" spans="1:80" x14ac:dyDescent="0.2">
      <c r="A26" s="268"/>
      <c r="B26" s="272"/>
      <c r="C26" s="326" t="s">
        <v>136</v>
      </c>
      <c r="D26" s="327"/>
      <c r="E26" s="273">
        <v>45.36</v>
      </c>
      <c r="F26" s="274"/>
      <c r="G26" s="275"/>
      <c r="H26" s="276"/>
      <c r="I26" s="270"/>
      <c r="J26" s="277"/>
      <c r="K26" s="270"/>
      <c r="M26" s="271" t="s">
        <v>136</v>
      </c>
      <c r="O26" s="259"/>
    </row>
    <row r="27" spans="1:80" x14ac:dyDescent="0.2">
      <c r="A27" s="268"/>
      <c r="B27" s="272"/>
      <c r="C27" s="326" t="s">
        <v>137</v>
      </c>
      <c r="D27" s="327"/>
      <c r="E27" s="273">
        <v>20.16</v>
      </c>
      <c r="F27" s="274"/>
      <c r="G27" s="275"/>
      <c r="H27" s="276"/>
      <c r="I27" s="270"/>
      <c r="J27" s="277"/>
      <c r="K27" s="270"/>
      <c r="M27" s="271" t="s">
        <v>137</v>
      </c>
      <c r="O27" s="259"/>
    </row>
    <row r="28" spans="1:80" x14ac:dyDescent="0.2">
      <c r="A28" s="268"/>
      <c r="B28" s="272"/>
      <c r="C28" s="326" t="s">
        <v>138</v>
      </c>
      <c r="D28" s="327"/>
      <c r="E28" s="273">
        <v>105.84</v>
      </c>
      <c r="F28" s="274"/>
      <c r="G28" s="275"/>
      <c r="H28" s="276"/>
      <c r="I28" s="270"/>
      <c r="J28" s="277"/>
      <c r="K28" s="270"/>
      <c r="M28" s="271" t="s">
        <v>138</v>
      </c>
      <c r="O28" s="259"/>
    </row>
    <row r="29" spans="1:80" x14ac:dyDescent="0.2">
      <c r="A29" s="268"/>
      <c r="B29" s="272"/>
      <c r="C29" s="326" t="s">
        <v>139</v>
      </c>
      <c r="D29" s="327"/>
      <c r="E29" s="273">
        <v>7.83</v>
      </c>
      <c r="F29" s="274"/>
      <c r="G29" s="275"/>
      <c r="H29" s="276"/>
      <c r="I29" s="270"/>
      <c r="J29" s="277"/>
      <c r="K29" s="270"/>
      <c r="M29" s="271" t="s">
        <v>139</v>
      </c>
      <c r="O29" s="259"/>
    </row>
    <row r="30" spans="1:80" x14ac:dyDescent="0.2">
      <c r="A30" s="268"/>
      <c r="B30" s="272"/>
      <c r="C30" s="326" t="s">
        <v>140</v>
      </c>
      <c r="D30" s="327"/>
      <c r="E30" s="273">
        <v>10.44</v>
      </c>
      <c r="F30" s="274"/>
      <c r="G30" s="275"/>
      <c r="H30" s="276"/>
      <c r="I30" s="270"/>
      <c r="J30" s="277"/>
      <c r="K30" s="270"/>
      <c r="M30" s="271" t="s">
        <v>140</v>
      </c>
      <c r="O30" s="259"/>
    </row>
    <row r="31" spans="1:80" x14ac:dyDescent="0.2">
      <c r="A31" s="268"/>
      <c r="B31" s="272"/>
      <c r="C31" s="326" t="s">
        <v>141</v>
      </c>
      <c r="D31" s="327"/>
      <c r="E31" s="273">
        <v>7.83</v>
      </c>
      <c r="F31" s="274"/>
      <c r="G31" s="275"/>
      <c r="H31" s="276"/>
      <c r="I31" s="270"/>
      <c r="J31" s="277"/>
      <c r="K31" s="270"/>
      <c r="M31" s="271" t="s">
        <v>141</v>
      </c>
      <c r="O31" s="259"/>
    </row>
    <row r="32" spans="1:80" x14ac:dyDescent="0.2">
      <c r="A32" s="268"/>
      <c r="B32" s="272"/>
      <c r="C32" s="326" t="s">
        <v>142</v>
      </c>
      <c r="D32" s="327"/>
      <c r="E32" s="273">
        <v>7.83</v>
      </c>
      <c r="F32" s="274"/>
      <c r="G32" s="275"/>
      <c r="H32" s="276"/>
      <c r="I32" s="270"/>
      <c r="J32" s="277"/>
      <c r="K32" s="270"/>
      <c r="M32" s="271" t="s">
        <v>142</v>
      </c>
      <c r="O32" s="259"/>
    </row>
    <row r="33" spans="1:15" x14ac:dyDescent="0.2">
      <c r="A33" s="268"/>
      <c r="B33" s="272"/>
      <c r="C33" s="326" t="s">
        <v>143</v>
      </c>
      <c r="D33" s="327"/>
      <c r="E33" s="273">
        <v>8.1</v>
      </c>
      <c r="F33" s="274"/>
      <c r="G33" s="275"/>
      <c r="H33" s="276"/>
      <c r="I33" s="270"/>
      <c r="J33" s="277"/>
      <c r="K33" s="270"/>
      <c r="M33" s="271" t="s">
        <v>143</v>
      </c>
      <c r="O33" s="259"/>
    </row>
    <row r="34" spans="1:15" x14ac:dyDescent="0.2">
      <c r="A34" s="268"/>
      <c r="B34" s="272"/>
      <c r="C34" s="326" t="s">
        <v>144</v>
      </c>
      <c r="D34" s="327"/>
      <c r="E34" s="273">
        <v>4.3875000000000002</v>
      </c>
      <c r="F34" s="274"/>
      <c r="G34" s="275"/>
      <c r="H34" s="276"/>
      <c r="I34" s="270"/>
      <c r="J34" s="277"/>
      <c r="K34" s="270"/>
      <c r="M34" s="271" t="s">
        <v>144</v>
      </c>
      <c r="O34" s="259"/>
    </row>
    <row r="35" spans="1:15" x14ac:dyDescent="0.2">
      <c r="A35" s="268"/>
      <c r="B35" s="272"/>
      <c r="C35" s="326" t="s">
        <v>145</v>
      </c>
      <c r="D35" s="327"/>
      <c r="E35" s="273">
        <v>3.78</v>
      </c>
      <c r="F35" s="274"/>
      <c r="G35" s="275"/>
      <c r="H35" s="276"/>
      <c r="I35" s="270"/>
      <c r="J35" s="277"/>
      <c r="K35" s="270"/>
      <c r="M35" s="271" t="s">
        <v>145</v>
      </c>
      <c r="O35" s="259"/>
    </row>
    <row r="36" spans="1:15" x14ac:dyDescent="0.2">
      <c r="A36" s="268"/>
      <c r="B36" s="272"/>
      <c r="C36" s="326" t="s">
        <v>146</v>
      </c>
      <c r="D36" s="327"/>
      <c r="E36" s="273">
        <v>4.7279999999999998</v>
      </c>
      <c r="F36" s="274"/>
      <c r="G36" s="275"/>
      <c r="H36" s="276"/>
      <c r="I36" s="270"/>
      <c r="J36" s="277"/>
      <c r="K36" s="270"/>
      <c r="M36" s="271" t="s">
        <v>146</v>
      </c>
      <c r="O36" s="259"/>
    </row>
    <row r="37" spans="1:15" x14ac:dyDescent="0.2">
      <c r="A37" s="268"/>
      <c r="B37" s="272"/>
      <c r="C37" s="326" t="s">
        <v>147</v>
      </c>
      <c r="D37" s="327"/>
      <c r="E37" s="273">
        <v>1.89</v>
      </c>
      <c r="F37" s="274"/>
      <c r="G37" s="275"/>
      <c r="H37" s="276"/>
      <c r="I37" s="270"/>
      <c r="J37" s="277"/>
      <c r="K37" s="270"/>
      <c r="M37" s="271" t="s">
        <v>147</v>
      </c>
      <c r="O37" s="259"/>
    </row>
    <row r="38" spans="1:15" x14ac:dyDescent="0.2">
      <c r="A38" s="268"/>
      <c r="B38" s="272"/>
      <c r="C38" s="326" t="s">
        <v>148</v>
      </c>
      <c r="D38" s="327"/>
      <c r="E38" s="273">
        <v>21.6</v>
      </c>
      <c r="F38" s="274"/>
      <c r="G38" s="275"/>
      <c r="H38" s="276"/>
      <c r="I38" s="270"/>
      <c r="J38" s="277"/>
      <c r="K38" s="270"/>
      <c r="M38" s="271" t="s">
        <v>148</v>
      </c>
      <c r="O38" s="259"/>
    </row>
    <row r="39" spans="1:15" x14ac:dyDescent="0.2">
      <c r="A39" s="268"/>
      <c r="B39" s="272"/>
      <c r="C39" s="326" t="s">
        <v>149</v>
      </c>
      <c r="D39" s="327"/>
      <c r="E39" s="273">
        <v>13.5</v>
      </c>
      <c r="F39" s="274"/>
      <c r="G39" s="275"/>
      <c r="H39" s="276"/>
      <c r="I39" s="270"/>
      <c r="J39" s="277"/>
      <c r="K39" s="270"/>
      <c r="M39" s="271" t="s">
        <v>149</v>
      </c>
      <c r="O39" s="259"/>
    </row>
    <row r="40" spans="1:15" x14ac:dyDescent="0.2">
      <c r="A40" s="268"/>
      <c r="B40" s="272"/>
      <c r="C40" s="326" t="s">
        <v>150</v>
      </c>
      <c r="D40" s="327"/>
      <c r="E40" s="273">
        <v>10.08</v>
      </c>
      <c r="F40" s="274"/>
      <c r="G40" s="275"/>
      <c r="H40" s="276"/>
      <c r="I40" s="270"/>
      <c r="J40" s="277"/>
      <c r="K40" s="270"/>
      <c r="M40" s="271" t="s">
        <v>150</v>
      </c>
      <c r="O40" s="259"/>
    </row>
    <row r="41" spans="1:15" x14ac:dyDescent="0.2">
      <c r="A41" s="268"/>
      <c r="B41" s="272"/>
      <c r="C41" s="326" t="s">
        <v>151</v>
      </c>
      <c r="D41" s="327"/>
      <c r="E41" s="273">
        <v>38.880000000000003</v>
      </c>
      <c r="F41" s="274"/>
      <c r="G41" s="275"/>
      <c r="H41" s="276"/>
      <c r="I41" s="270"/>
      <c r="J41" s="277"/>
      <c r="K41" s="270"/>
      <c r="M41" s="271" t="s">
        <v>151</v>
      </c>
      <c r="O41" s="259"/>
    </row>
    <row r="42" spans="1:15" x14ac:dyDescent="0.2">
      <c r="A42" s="268"/>
      <c r="B42" s="272"/>
      <c r="C42" s="326" t="s">
        <v>152</v>
      </c>
      <c r="D42" s="327"/>
      <c r="E42" s="273">
        <v>37.799999999999997</v>
      </c>
      <c r="F42" s="274"/>
      <c r="G42" s="275"/>
      <c r="H42" s="276"/>
      <c r="I42" s="270"/>
      <c r="J42" s="277"/>
      <c r="K42" s="270"/>
      <c r="M42" s="271" t="s">
        <v>152</v>
      </c>
      <c r="O42" s="259"/>
    </row>
    <row r="43" spans="1:15" x14ac:dyDescent="0.2">
      <c r="A43" s="268"/>
      <c r="B43" s="272"/>
      <c r="C43" s="326" t="s">
        <v>153</v>
      </c>
      <c r="D43" s="327"/>
      <c r="E43" s="273">
        <v>1.08</v>
      </c>
      <c r="F43" s="274"/>
      <c r="G43" s="275"/>
      <c r="H43" s="276"/>
      <c r="I43" s="270"/>
      <c r="J43" s="277"/>
      <c r="K43" s="270"/>
      <c r="M43" s="271" t="s">
        <v>153</v>
      </c>
      <c r="O43" s="259"/>
    </row>
    <row r="44" spans="1:15" x14ac:dyDescent="0.2">
      <c r="A44" s="268"/>
      <c r="B44" s="272"/>
      <c r="C44" s="326" t="s">
        <v>154</v>
      </c>
      <c r="D44" s="327"/>
      <c r="E44" s="273">
        <v>2.5920000000000001</v>
      </c>
      <c r="F44" s="274"/>
      <c r="G44" s="275"/>
      <c r="H44" s="276"/>
      <c r="I44" s="270"/>
      <c r="J44" s="277"/>
      <c r="K44" s="270"/>
      <c r="M44" s="271" t="s">
        <v>154</v>
      </c>
      <c r="O44" s="259"/>
    </row>
    <row r="45" spans="1:15" x14ac:dyDescent="0.2">
      <c r="A45" s="268"/>
      <c r="B45" s="272"/>
      <c r="C45" s="326" t="s">
        <v>155</v>
      </c>
      <c r="D45" s="327"/>
      <c r="E45" s="273">
        <v>5.04</v>
      </c>
      <c r="F45" s="274"/>
      <c r="G45" s="275"/>
      <c r="H45" s="276"/>
      <c r="I45" s="270"/>
      <c r="J45" s="277"/>
      <c r="K45" s="270"/>
      <c r="M45" s="271" t="s">
        <v>155</v>
      </c>
      <c r="O45" s="259"/>
    </row>
    <row r="46" spans="1:15" x14ac:dyDescent="0.2">
      <c r="A46" s="268"/>
      <c r="B46" s="272"/>
      <c r="C46" s="326" t="s">
        <v>156</v>
      </c>
      <c r="D46" s="327"/>
      <c r="E46" s="273">
        <v>2.16</v>
      </c>
      <c r="F46" s="274"/>
      <c r="G46" s="275"/>
      <c r="H46" s="276"/>
      <c r="I46" s="270"/>
      <c r="J46" s="277"/>
      <c r="K46" s="270"/>
      <c r="M46" s="271" t="s">
        <v>156</v>
      </c>
      <c r="O46" s="259"/>
    </row>
    <row r="47" spans="1:15" x14ac:dyDescent="0.2">
      <c r="A47" s="268"/>
      <c r="B47" s="272"/>
      <c r="C47" s="326" t="s">
        <v>157</v>
      </c>
      <c r="D47" s="327"/>
      <c r="E47" s="273">
        <v>0.9</v>
      </c>
      <c r="F47" s="274"/>
      <c r="G47" s="275"/>
      <c r="H47" s="276"/>
      <c r="I47" s="270"/>
      <c r="J47" s="277"/>
      <c r="K47" s="270"/>
      <c r="M47" s="271" t="s">
        <v>157</v>
      </c>
      <c r="O47" s="259"/>
    </row>
    <row r="48" spans="1:15" x14ac:dyDescent="0.2">
      <c r="A48" s="268"/>
      <c r="B48" s="272"/>
      <c r="C48" s="326" t="s">
        <v>158</v>
      </c>
      <c r="D48" s="327"/>
      <c r="E48" s="273">
        <v>2.34</v>
      </c>
      <c r="F48" s="274"/>
      <c r="G48" s="275"/>
      <c r="H48" s="276"/>
      <c r="I48" s="270"/>
      <c r="J48" s="277"/>
      <c r="K48" s="270"/>
      <c r="M48" s="271" t="s">
        <v>158</v>
      </c>
      <c r="O48" s="259"/>
    </row>
    <row r="49" spans="1:80" x14ac:dyDescent="0.2">
      <c r="A49" s="268"/>
      <c r="B49" s="272"/>
      <c r="C49" s="326" t="s">
        <v>159</v>
      </c>
      <c r="D49" s="327"/>
      <c r="E49" s="273">
        <v>2.4300000000000002</v>
      </c>
      <c r="F49" s="274"/>
      <c r="G49" s="275"/>
      <c r="H49" s="276"/>
      <c r="I49" s="270"/>
      <c r="J49" s="277"/>
      <c r="K49" s="270"/>
      <c r="M49" s="271" t="s">
        <v>159</v>
      </c>
      <c r="O49" s="259"/>
    </row>
    <row r="50" spans="1:80" x14ac:dyDescent="0.2">
      <c r="A50" s="268"/>
      <c r="B50" s="272"/>
      <c r="C50" s="326" t="s">
        <v>160</v>
      </c>
      <c r="D50" s="327"/>
      <c r="E50" s="273">
        <v>1.296</v>
      </c>
      <c r="F50" s="274"/>
      <c r="G50" s="275"/>
      <c r="H50" s="276"/>
      <c r="I50" s="270"/>
      <c r="J50" s="277"/>
      <c r="K50" s="270"/>
      <c r="M50" s="271" t="s">
        <v>160</v>
      </c>
      <c r="O50" s="259"/>
    </row>
    <row r="51" spans="1:80" x14ac:dyDescent="0.2">
      <c r="A51" s="268"/>
      <c r="B51" s="272"/>
      <c r="C51" s="326" t="s">
        <v>161</v>
      </c>
      <c r="D51" s="327"/>
      <c r="E51" s="273">
        <v>2.052</v>
      </c>
      <c r="F51" s="274"/>
      <c r="G51" s="275"/>
      <c r="H51" s="276"/>
      <c r="I51" s="270"/>
      <c r="J51" s="277"/>
      <c r="K51" s="270"/>
      <c r="M51" s="271" t="s">
        <v>161</v>
      </c>
      <c r="O51" s="259"/>
    </row>
    <row r="52" spans="1:80" x14ac:dyDescent="0.2">
      <c r="A52" s="268"/>
      <c r="B52" s="272"/>
      <c r="C52" s="326" t="s">
        <v>162</v>
      </c>
      <c r="D52" s="327"/>
      <c r="E52" s="273">
        <v>1.161</v>
      </c>
      <c r="F52" s="274"/>
      <c r="G52" s="275"/>
      <c r="H52" s="276"/>
      <c r="I52" s="270"/>
      <c r="J52" s="277"/>
      <c r="K52" s="270"/>
      <c r="M52" s="271" t="s">
        <v>162</v>
      </c>
      <c r="O52" s="259"/>
    </row>
    <row r="53" spans="1:80" x14ac:dyDescent="0.2">
      <c r="A53" s="268"/>
      <c r="B53" s="272"/>
      <c r="C53" s="326" t="s">
        <v>163</v>
      </c>
      <c r="D53" s="327"/>
      <c r="E53" s="273">
        <v>1.62</v>
      </c>
      <c r="F53" s="274"/>
      <c r="G53" s="275"/>
      <c r="H53" s="276"/>
      <c r="I53" s="270"/>
      <c r="J53" s="277"/>
      <c r="K53" s="270"/>
      <c r="M53" s="271" t="s">
        <v>163</v>
      </c>
      <c r="O53" s="259"/>
    </row>
    <row r="54" spans="1:80" x14ac:dyDescent="0.2">
      <c r="A54" s="260">
        <v>5</v>
      </c>
      <c r="B54" s="261" t="s">
        <v>164</v>
      </c>
      <c r="C54" s="262" t="s">
        <v>165</v>
      </c>
      <c r="D54" s="263" t="s">
        <v>166</v>
      </c>
      <c r="E54" s="264">
        <v>495</v>
      </c>
      <c r="F54" s="264">
        <v>0</v>
      </c>
      <c r="G54" s="265">
        <f>E54*F54</f>
        <v>0</v>
      </c>
      <c r="H54" s="266">
        <v>4.3099999999999996E-3</v>
      </c>
      <c r="I54" s="267">
        <f>E54*H54</f>
        <v>2.1334499999999998</v>
      </c>
      <c r="J54" s="266">
        <v>0</v>
      </c>
      <c r="K54" s="267">
        <f>E54*J54</f>
        <v>0</v>
      </c>
      <c r="O54" s="259">
        <v>2</v>
      </c>
      <c r="AA54" s="232">
        <v>1</v>
      </c>
      <c r="AB54" s="232">
        <v>1</v>
      </c>
      <c r="AC54" s="232">
        <v>1</v>
      </c>
      <c r="AZ54" s="232">
        <v>1</v>
      </c>
      <c r="BA54" s="232">
        <f>IF(AZ54=1,G54,0)</f>
        <v>0</v>
      </c>
      <c r="BB54" s="232">
        <f>IF(AZ54=2,G54,0)</f>
        <v>0</v>
      </c>
      <c r="BC54" s="232">
        <f>IF(AZ54=3,G54,0)</f>
        <v>0</v>
      </c>
      <c r="BD54" s="232">
        <f>IF(AZ54=4,G54,0)</f>
        <v>0</v>
      </c>
      <c r="BE54" s="232">
        <f>IF(AZ54=5,G54,0)</f>
        <v>0</v>
      </c>
      <c r="CA54" s="259">
        <v>1</v>
      </c>
      <c r="CB54" s="259">
        <v>1</v>
      </c>
    </row>
    <row r="55" spans="1:80" x14ac:dyDescent="0.2">
      <c r="A55" s="268"/>
      <c r="B55" s="272"/>
      <c r="C55" s="326" t="s">
        <v>118</v>
      </c>
      <c r="D55" s="327"/>
      <c r="E55" s="273">
        <v>0</v>
      </c>
      <c r="F55" s="274"/>
      <c r="G55" s="275"/>
      <c r="H55" s="276"/>
      <c r="I55" s="270"/>
      <c r="J55" s="277"/>
      <c r="K55" s="270"/>
      <c r="M55" s="271" t="s">
        <v>118</v>
      </c>
      <c r="O55" s="259"/>
    </row>
    <row r="56" spans="1:80" x14ac:dyDescent="0.2">
      <c r="A56" s="268"/>
      <c r="B56" s="272"/>
      <c r="C56" s="326" t="s">
        <v>167</v>
      </c>
      <c r="D56" s="327"/>
      <c r="E56" s="273">
        <v>34.44</v>
      </c>
      <c r="F56" s="274"/>
      <c r="G56" s="275"/>
      <c r="H56" s="276"/>
      <c r="I56" s="270"/>
      <c r="J56" s="277"/>
      <c r="K56" s="270"/>
      <c r="M56" s="271" t="s">
        <v>167</v>
      </c>
      <c r="O56" s="259"/>
    </row>
    <row r="57" spans="1:80" x14ac:dyDescent="0.2">
      <c r="A57" s="268"/>
      <c r="B57" s="272"/>
      <c r="C57" s="326" t="s">
        <v>168</v>
      </c>
      <c r="D57" s="327"/>
      <c r="E57" s="273">
        <v>39.659999999999997</v>
      </c>
      <c r="F57" s="274"/>
      <c r="G57" s="275"/>
      <c r="H57" s="276"/>
      <c r="I57" s="270"/>
      <c r="J57" s="277"/>
      <c r="K57" s="270"/>
      <c r="M57" s="271" t="s">
        <v>168</v>
      </c>
      <c r="O57" s="259"/>
    </row>
    <row r="58" spans="1:80" x14ac:dyDescent="0.2">
      <c r="A58" s="268"/>
      <c r="B58" s="272"/>
      <c r="C58" s="326" t="s">
        <v>169</v>
      </c>
      <c r="D58" s="327"/>
      <c r="E58" s="273">
        <v>11.84</v>
      </c>
      <c r="F58" s="274"/>
      <c r="G58" s="275"/>
      <c r="H58" s="276"/>
      <c r="I58" s="270"/>
      <c r="J58" s="277"/>
      <c r="K58" s="270"/>
      <c r="M58" s="271" t="s">
        <v>169</v>
      </c>
      <c r="O58" s="259"/>
    </row>
    <row r="59" spans="1:80" x14ac:dyDescent="0.2">
      <c r="A59" s="268"/>
      <c r="B59" s="272"/>
      <c r="C59" s="326" t="s">
        <v>170</v>
      </c>
      <c r="D59" s="327"/>
      <c r="E59" s="273">
        <v>4.5599999999999996</v>
      </c>
      <c r="F59" s="274"/>
      <c r="G59" s="275"/>
      <c r="H59" s="276"/>
      <c r="I59" s="270"/>
      <c r="J59" s="277"/>
      <c r="K59" s="270"/>
      <c r="M59" s="271" t="s">
        <v>170</v>
      </c>
      <c r="O59" s="259"/>
    </row>
    <row r="60" spans="1:80" x14ac:dyDescent="0.2">
      <c r="A60" s="268"/>
      <c r="B60" s="272"/>
      <c r="C60" s="326" t="s">
        <v>171</v>
      </c>
      <c r="D60" s="327"/>
      <c r="E60" s="273">
        <v>38.24</v>
      </c>
      <c r="F60" s="274"/>
      <c r="G60" s="275"/>
      <c r="H60" s="276"/>
      <c r="I60" s="270"/>
      <c r="J60" s="277"/>
      <c r="K60" s="270"/>
      <c r="M60" s="271" t="s">
        <v>171</v>
      </c>
      <c r="O60" s="259"/>
    </row>
    <row r="61" spans="1:80" x14ac:dyDescent="0.2">
      <c r="A61" s="268"/>
      <c r="B61" s="272"/>
      <c r="C61" s="326" t="s">
        <v>172</v>
      </c>
      <c r="D61" s="327"/>
      <c r="E61" s="273">
        <v>39.659999999999997</v>
      </c>
      <c r="F61" s="274"/>
      <c r="G61" s="275"/>
      <c r="H61" s="276"/>
      <c r="I61" s="270"/>
      <c r="J61" s="277"/>
      <c r="K61" s="270"/>
      <c r="M61" s="271" t="s">
        <v>172</v>
      </c>
      <c r="O61" s="259"/>
    </row>
    <row r="62" spans="1:80" x14ac:dyDescent="0.2">
      <c r="A62" s="268"/>
      <c r="B62" s="272"/>
      <c r="C62" s="326" t="s">
        <v>173</v>
      </c>
      <c r="D62" s="327"/>
      <c r="E62" s="273">
        <v>11.84</v>
      </c>
      <c r="F62" s="274"/>
      <c r="G62" s="275"/>
      <c r="H62" s="276"/>
      <c r="I62" s="270"/>
      <c r="J62" s="277"/>
      <c r="K62" s="270"/>
      <c r="M62" s="271" t="s">
        <v>173</v>
      </c>
      <c r="O62" s="259"/>
    </row>
    <row r="63" spans="1:80" x14ac:dyDescent="0.2">
      <c r="A63" s="268"/>
      <c r="B63" s="272"/>
      <c r="C63" s="326" t="s">
        <v>174</v>
      </c>
      <c r="D63" s="327"/>
      <c r="E63" s="273">
        <v>4.6500000000000004</v>
      </c>
      <c r="F63" s="274"/>
      <c r="G63" s="275"/>
      <c r="H63" s="276"/>
      <c r="I63" s="270"/>
      <c r="J63" s="277"/>
      <c r="K63" s="270"/>
      <c r="M63" s="271" t="s">
        <v>174</v>
      </c>
      <c r="O63" s="259"/>
    </row>
    <row r="64" spans="1:80" x14ac:dyDescent="0.2">
      <c r="A64" s="268"/>
      <c r="B64" s="272"/>
      <c r="C64" s="326" t="s">
        <v>175</v>
      </c>
      <c r="D64" s="327"/>
      <c r="E64" s="273">
        <v>37.9</v>
      </c>
      <c r="F64" s="274"/>
      <c r="G64" s="275"/>
      <c r="H64" s="276"/>
      <c r="I64" s="270"/>
      <c r="J64" s="277"/>
      <c r="K64" s="270"/>
      <c r="M64" s="271" t="s">
        <v>175</v>
      </c>
      <c r="O64" s="259"/>
    </row>
    <row r="65" spans="1:15" x14ac:dyDescent="0.2">
      <c r="A65" s="268"/>
      <c r="B65" s="272"/>
      <c r="C65" s="326" t="s">
        <v>176</v>
      </c>
      <c r="D65" s="327"/>
      <c r="E65" s="273">
        <v>41.6</v>
      </c>
      <c r="F65" s="274"/>
      <c r="G65" s="275"/>
      <c r="H65" s="276"/>
      <c r="I65" s="270"/>
      <c r="J65" s="277"/>
      <c r="K65" s="270"/>
      <c r="M65" s="271" t="s">
        <v>176</v>
      </c>
      <c r="O65" s="259"/>
    </row>
    <row r="66" spans="1:15" x14ac:dyDescent="0.2">
      <c r="A66" s="268"/>
      <c r="B66" s="272"/>
      <c r="C66" s="326" t="s">
        <v>177</v>
      </c>
      <c r="D66" s="327"/>
      <c r="E66" s="273">
        <v>14.09</v>
      </c>
      <c r="F66" s="274"/>
      <c r="G66" s="275"/>
      <c r="H66" s="276"/>
      <c r="I66" s="270"/>
      <c r="J66" s="277"/>
      <c r="K66" s="270"/>
      <c r="M66" s="271" t="s">
        <v>177</v>
      </c>
      <c r="O66" s="259"/>
    </row>
    <row r="67" spans="1:15" x14ac:dyDescent="0.2">
      <c r="A67" s="268"/>
      <c r="B67" s="272"/>
      <c r="C67" s="326" t="s">
        <v>178</v>
      </c>
      <c r="D67" s="327"/>
      <c r="E67" s="273">
        <v>4.76</v>
      </c>
      <c r="F67" s="274"/>
      <c r="G67" s="275"/>
      <c r="H67" s="276"/>
      <c r="I67" s="270"/>
      <c r="J67" s="277"/>
      <c r="K67" s="270"/>
      <c r="M67" s="271" t="s">
        <v>178</v>
      </c>
      <c r="O67" s="259"/>
    </row>
    <row r="68" spans="1:15" x14ac:dyDescent="0.2">
      <c r="A68" s="268"/>
      <c r="B68" s="272"/>
      <c r="C68" s="326" t="s">
        <v>179</v>
      </c>
      <c r="D68" s="327"/>
      <c r="E68" s="273">
        <v>22.5</v>
      </c>
      <c r="F68" s="274"/>
      <c r="G68" s="275"/>
      <c r="H68" s="276"/>
      <c r="I68" s="270"/>
      <c r="J68" s="277"/>
      <c r="K68" s="270"/>
      <c r="M68" s="271" t="s">
        <v>179</v>
      </c>
      <c r="O68" s="259"/>
    </row>
    <row r="69" spans="1:15" x14ac:dyDescent="0.2">
      <c r="A69" s="268"/>
      <c r="B69" s="272"/>
      <c r="C69" s="326" t="s">
        <v>180</v>
      </c>
      <c r="D69" s="327"/>
      <c r="E69" s="273">
        <v>28.84</v>
      </c>
      <c r="F69" s="274"/>
      <c r="G69" s="275"/>
      <c r="H69" s="276"/>
      <c r="I69" s="270"/>
      <c r="J69" s="277"/>
      <c r="K69" s="270"/>
      <c r="M69" s="271" t="s">
        <v>180</v>
      </c>
      <c r="O69" s="259"/>
    </row>
    <row r="70" spans="1:15" x14ac:dyDescent="0.2">
      <c r="A70" s="268"/>
      <c r="B70" s="272"/>
      <c r="C70" s="326" t="s">
        <v>181</v>
      </c>
      <c r="D70" s="327"/>
      <c r="E70" s="273">
        <v>4.72</v>
      </c>
      <c r="F70" s="274"/>
      <c r="G70" s="275"/>
      <c r="H70" s="276"/>
      <c r="I70" s="270"/>
      <c r="J70" s="277"/>
      <c r="K70" s="270"/>
      <c r="M70" s="271" t="s">
        <v>181</v>
      </c>
      <c r="O70" s="259"/>
    </row>
    <row r="71" spans="1:15" x14ac:dyDescent="0.2">
      <c r="A71" s="268"/>
      <c r="B71" s="272"/>
      <c r="C71" s="326" t="s">
        <v>182</v>
      </c>
      <c r="D71" s="327"/>
      <c r="E71" s="273">
        <v>12.2</v>
      </c>
      <c r="F71" s="274"/>
      <c r="G71" s="275"/>
      <c r="H71" s="276"/>
      <c r="I71" s="270"/>
      <c r="J71" s="277"/>
      <c r="K71" s="270"/>
      <c r="M71" s="271" t="s">
        <v>182</v>
      </c>
      <c r="O71" s="259"/>
    </row>
    <row r="72" spans="1:15" x14ac:dyDescent="0.2">
      <c r="A72" s="268"/>
      <c r="B72" s="272"/>
      <c r="C72" s="326" t="s">
        <v>183</v>
      </c>
      <c r="D72" s="327"/>
      <c r="E72" s="273">
        <v>5.8</v>
      </c>
      <c r="F72" s="274"/>
      <c r="G72" s="275"/>
      <c r="H72" s="276"/>
      <c r="I72" s="270"/>
      <c r="J72" s="277"/>
      <c r="K72" s="270"/>
      <c r="M72" s="271" t="s">
        <v>183</v>
      </c>
      <c r="O72" s="259"/>
    </row>
    <row r="73" spans="1:15" x14ac:dyDescent="0.2">
      <c r="A73" s="268"/>
      <c r="B73" s="272"/>
      <c r="C73" s="326" t="s">
        <v>184</v>
      </c>
      <c r="D73" s="327"/>
      <c r="E73" s="273">
        <v>4.8600000000000003</v>
      </c>
      <c r="F73" s="274"/>
      <c r="G73" s="275"/>
      <c r="H73" s="276"/>
      <c r="I73" s="270"/>
      <c r="J73" s="277"/>
      <c r="K73" s="270"/>
      <c r="M73" s="271" t="s">
        <v>184</v>
      </c>
      <c r="O73" s="259"/>
    </row>
    <row r="74" spans="1:15" x14ac:dyDescent="0.2">
      <c r="A74" s="268"/>
      <c r="B74" s="272"/>
      <c r="C74" s="326" t="s">
        <v>185</v>
      </c>
      <c r="D74" s="327"/>
      <c r="E74" s="273">
        <v>6.4</v>
      </c>
      <c r="F74" s="274"/>
      <c r="G74" s="275"/>
      <c r="H74" s="276"/>
      <c r="I74" s="270"/>
      <c r="J74" s="277"/>
      <c r="K74" s="270"/>
      <c r="M74" s="271" t="s">
        <v>185</v>
      </c>
      <c r="O74" s="259"/>
    </row>
    <row r="75" spans="1:15" x14ac:dyDescent="0.2">
      <c r="A75" s="268"/>
      <c r="B75" s="272"/>
      <c r="C75" s="326" t="s">
        <v>186</v>
      </c>
      <c r="D75" s="327"/>
      <c r="E75" s="273">
        <v>5.8</v>
      </c>
      <c r="F75" s="274"/>
      <c r="G75" s="275"/>
      <c r="H75" s="276"/>
      <c r="I75" s="270"/>
      <c r="J75" s="277"/>
      <c r="K75" s="270"/>
      <c r="M75" s="271" t="s">
        <v>186</v>
      </c>
      <c r="O75" s="259"/>
    </row>
    <row r="76" spans="1:15" x14ac:dyDescent="0.2">
      <c r="A76" s="268"/>
      <c r="B76" s="272"/>
      <c r="C76" s="326" t="s">
        <v>187</v>
      </c>
      <c r="D76" s="327"/>
      <c r="E76" s="273">
        <v>4.4800000000000004</v>
      </c>
      <c r="F76" s="274"/>
      <c r="G76" s="275"/>
      <c r="H76" s="276"/>
      <c r="I76" s="270"/>
      <c r="J76" s="277"/>
      <c r="K76" s="270"/>
      <c r="M76" s="271" t="s">
        <v>187</v>
      </c>
      <c r="O76" s="259"/>
    </row>
    <row r="77" spans="1:15" x14ac:dyDescent="0.2">
      <c r="A77" s="268"/>
      <c r="B77" s="272"/>
      <c r="C77" s="326" t="s">
        <v>188</v>
      </c>
      <c r="D77" s="327"/>
      <c r="E77" s="273">
        <v>6.7</v>
      </c>
      <c r="F77" s="274"/>
      <c r="G77" s="275"/>
      <c r="H77" s="276"/>
      <c r="I77" s="270"/>
      <c r="J77" s="277"/>
      <c r="K77" s="270"/>
      <c r="M77" s="271" t="s">
        <v>188</v>
      </c>
      <c r="O77" s="259"/>
    </row>
    <row r="78" spans="1:15" x14ac:dyDescent="0.2">
      <c r="A78" s="268"/>
      <c r="B78" s="272"/>
      <c r="C78" s="326" t="s">
        <v>189</v>
      </c>
      <c r="D78" s="327"/>
      <c r="E78" s="273">
        <v>5.8</v>
      </c>
      <c r="F78" s="274"/>
      <c r="G78" s="275"/>
      <c r="H78" s="276"/>
      <c r="I78" s="270"/>
      <c r="J78" s="277"/>
      <c r="K78" s="270"/>
      <c r="M78" s="271" t="s">
        <v>189</v>
      </c>
      <c r="O78" s="259"/>
    </row>
    <row r="79" spans="1:15" x14ac:dyDescent="0.2">
      <c r="A79" s="268"/>
      <c r="B79" s="272"/>
      <c r="C79" s="326" t="s">
        <v>190</v>
      </c>
      <c r="D79" s="327"/>
      <c r="E79" s="273">
        <v>5.16</v>
      </c>
      <c r="F79" s="274"/>
      <c r="G79" s="275"/>
      <c r="H79" s="276"/>
      <c r="I79" s="270"/>
      <c r="J79" s="277"/>
      <c r="K79" s="270"/>
      <c r="M79" s="271" t="s">
        <v>190</v>
      </c>
      <c r="O79" s="259"/>
    </row>
    <row r="80" spans="1:15" x14ac:dyDescent="0.2">
      <c r="A80" s="268"/>
      <c r="B80" s="272"/>
      <c r="C80" s="326" t="s">
        <v>191</v>
      </c>
      <c r="D80" s="327"/>
      <c r="E80" s="273">
        <v>19.22</v>
      </c>
      <c r="F80" s="274"/>
      <c r="G80" s="275"/>
      <c r="H80" s="276"/>
      <c r="I80" s="270"/>
      <c r="J80" s="277"/>
      <c r="K80" s="270"/>
      <c r="M80" s="271" t="s">
        <v>191</v>
      </c>
      <c r="O80" s="259"/>
    </row>
    <row r="81" spans="1:80" x14ac:dyDescent="0.2">
      <c r="A81" s="268"/>
      <c r="B81" s="272"/>
      <c r="C81" s="326" t="s">
        <v>192</v>
      </c>
      <c r="D81" s="327"/>
      <c r="E81" s="273">
        <v>8.4</v>
      </c>
      <c r="F81" s="274"/>
      <c r="G81" s="275"/>
      <c r="H81" s="276"/>
      <c r="I81" s="270"/>
      <c r="J81" s="277"/>
      <c r="K81" s="270"/>
      <c r="M81" s="271" t="s">
        <v>192</v>
      </c>
      <c r="O81" s="259"/>
    </row>
    <row r="82" spans="1:80" x14ac:dyDescent="0.2">
      <c r="A82" s="268"/>
      <c r="B82" s="272"/>
      <c r="C82" s="326" t="s">
        <v>193</v>
      </c>
      <c r="D82" s="327"/>
      <c r="E82" s="273">
        <v>15.6</v>
      </c>
      <c r="F82" s="274"/>
      <c r="G82" s="275"/>
      <c r="H82" s="276"/>
      <c r="I82" s="270"/>
      <c r="J82" s="277"/>
      <c r="K82" s="270"/>
      <c r="M82" s="271" t="s">
        <v>193</v>
      </c>
      <c r="O82" s="259"/>
    </row>
    <row r="83" spans="1:80" x14ac:dyDescent="0.2">
      <c r="A83" s="268"/>
      <c r="B83" s="272"/>
      <c r="C83" s="326" t="s">
        <v>194</v>
      </c>
      <c r="D83" s="327"/>
      <c r="E83" s="273">
        <v>15.6</v>
      </c>
      <c r="F83" s="274"/>
      <c r="G83" s="275"/>
      <c r="H83" s="276"/>
      <c r="I83" s="270"/>
      <c r="J83" s="277"/>
      <c r="K83" s="270"/>
      <c r="M83" s="271" t="s">
        <v>194</v>
      </c>
      <c r="O83" s="259"/>
    </row>
    <row r="84" spans="1:80" x14ac:dyDescent="0.2">
      <c r="A84" s="268"/>
      <c r="B84" s="272"/>
      <c r="C84" s="326" t="s">
        <v>195</v>
      </c>
      <c r="D84" s="327"/>
      <c r="E84" s="273">
        <v>25.28</v>
      </c>
      <c r="F84" s="274"/>
      <c r="G84" s="275"/>
      <c r="H84" s="276"/>
      <c r="I84" s="270"/>
      <c r="J84" s="277"/>
      <c r="K84" s="270"/>
      <c r="M84" s="271" t="s">
        <v>195</v>
      </c>
      <c r="O84" s="259"/>
    </row>
    <row r="85" spans="1:80" x14ac:dyDescent="0.2">
      <c r="A85" s="268"/>
      <c r="B85" s="272"/>
      <c r="C85" s="326" t="s">
        <v>196</v>
      </c>
      <c r="D85" s="327"/>
      <c r="E85" s="273">
        <v>14.4</v>
      </c>
      <c r="F85" s="274"/>
      <c r="G85" s="275"/>
      <c r="H85" s="276"/>
      <c r="I85" s="270"/>
      <c r="J85" s="277"/>
      <c r="K85" s="270"/>
      <c r="M85" s="271" t="s">
        <v>196</v>
      </c>
      <c r="O85" s="259"/>
    </row>
    <row r="86" spans="1:80" ht="22.5" x14ac:dyDescent="0.2">
      <c r="A86" s="260">
        <v>6</v>
      </c>
      <c r="B86" s="261" t="s">
        <v>197</v>
      </c>
      <c r="C86" s="262" t="s">
        <v>198</v>
      </c>
      <c r="D86" s="263" t="s">
        <v>122</v>
      </c>
      <c r="E86" s="264">
        <v>4.4349999999999996</v>
      </c>
      <c r="F86" s="264">
        <v>0</v>
      </c>
      <c r="G86" s="265">
        <f>E86*F86</f>
        <v>0</v>
      </c>
      <c r="H86" s="266">
        <v>2.0150000000000001E-2</v>
      </c>
      <c r="I86" s="267">
        <f>E86*H86</f>
        <v>8.9365249999999993E-2</v>
      </c>
      <c r="J86" s="266">
        <v>0</v>
      </c>
      <c r="K86" s="267">
        <f>E86*J86</f>
        <v>0</v>
      </c>
      <c r="O86" s="259">
        <v>2</v>
      </c>
      <c r="AA86" s="232">
        <v>1</v>
      </c>
      <c r="AB86" s="232">
        <v>1</v>
      </c>
      <c r="AC86" s="232">
        <v>1</v>
      </c>
      <c r="AZ86" s="232">
        <v>1</v>
      </c>
      <c r="BA86" s="232">
        <f>IF(AZ86=1,G86,0)</f>
        <v>0</v>
      </c>
      <c r="BB86" s="232">
        <f>IF(AZ86=2,G86,0)</f>
        <v>0</v>
      </c>
      <c r="BC86" s="232">
        <f>IF(AZ86=3,G86,0)</f>
        <v>0</v>
      </c>
      <c r="BD86" s="232">
        <f>IF(AZ86=4,G86,0)</f>
        <v>0</v>
      </c>
      <c r="BE86" s="232">
        <f>IF(AZ86=5,G86,0)</f>
        <v>0</v>
      </c>
      <c r="CA86" s="259">
        <v>1</v>
      </c>
      <c r="CB86" s="259">
        <v>1</v>
      </c>
    </row>
    <row r="87" spans="1:80" x14ac:dyDescent="0.2">
      <c r="A87" s="268"/>
      <c r="B87" s="272"/>
      <c r="C87" s="326" t="s">
        <v>118</v>
      </c>
      <c r="D87" s="327"/>
      <c r="E87" s="273">
        <v>0</v>
      </c>
      <c r="F87" s="274"/>
      <c r="G87" s="275"/>
      <c r="H87" s="276"/>
      <c r="I87" s="270"/>
      <c r="J87" s="277"/>
      <c r="K87" s="270"/>
      <c r="M87" s="271" t="s">
        <v>118</v>
      </c>
      <c r="O87" s="259"/>
    </row>
    <row r="88" spans="1:80" x14ac:dyDescent="0.2">
      <c r="A88" s="268"/>
      <c r="B88" s="272"/>
      <c r="C88" s="326" t="s">
        <v>199</v>
      </c>
      <c r="D88" s="327"/>
      <c r="E88" s="273">
        <v>4.4349999999999996</v>
      </c>
      <c r="F88" s="274"/>
      <c r="G88" s="275"/>
      <c r="H88" s="276"/>
      <c r="I88" s="270"/>
      <c r="J88" s="277"/>
      <c r="K88" s="270"/>
      <c r="M88" s="271" t="s">
        <v>199</v>
      </c>
      <c r="O88" s="259"/>
    </row>
    <row r="89" spans="1:80" ht="22.5" x14ac:dyDescent="0.2">
      <c r="A89" s="260">
        <v>7</v>
      </c>
      <c r="B89" s="261" t="s">
        <v>200</v>
      </c>
      <c r="C89" s="262" t="s">
        <v>201</v>
      </c>
      <c r="D89" s="263" t="s">
        <v>122</v>
      </c>
      <c r="E89" s="264">
        <v>4.4349999999999996</v>
      </c>
      <c r="F89" s="264">
        <v>0</v>
      </c>
      <c r="G89" s="265">
        <f>E89*F89</f>
        <v>0</v>
      </c>
      <c r="H89" s="266">
        <v>3.6700000000000001E-3</v>
      </c>
      <c r="I89" s="267">
        <f>E89*H89</f>
        <v>1.6276449999999998E-2</v>
      </c>
      <c r="J89" s="266">
        <v>0</v>
      </c>
      <c r="K89" s="267">
        <f>E89*J89</f>
        <v>0</v>
      </c>
      <c r="O89" s="259">
        <v>2</v>
      </c>
      <c r="AA89" s="232">
        <v>1</v>
      </c>
      <c r="AB89" s="232">
        <v>1</v>
      </c>
      <c r="AC89" s="232">
        <v>1</v>
      </c>
      <c r="AZ89" s="232">
        <v>1</v>
      </c>
      <c r="BA89" s="232">
        <f>IF(AZ89=1,G89,0)</f>
        <v>0</v>
      </c>
      <c r="BB89" s="232">
        <f>IF(AZ89=2,G89,0)</f>
        <v>0</v>
      </c>
      <c r="BC89" s="232">
        <f>IF(AZ89=3,G89,0)</f>
        <v>0</v>
      </c>
      <c r="BD89" s="232">
        <f>IF(AZ89=4,G89,0)</f>
        <v>0</v>
      </c>
      <c r="BE89" s="232">
        <f>IF(AZ89=5,G89,0)</f>
        <v>0</v>
      </c>
      <c r="CA89" s="259">
        <v>1</v>
      </c>
      <c r="CB89" s="259">
        <v>1</v>
      </c>
    </row>
    <row r="90" spans="1:80" x14ac:dyDescent="0.2">
      <c r="A90" s="268"/>
      <c r="B90" s="272"/>
      <c r="C90" s="326" t="s">
        <v>118</v>
      </c>
      <c r="D90" s="327"/>
      <c r="E90" s="273">
        <v>0</v>
      </c>
      <c r="F90" s="274"/>
      <c r="G90" s="275"/>
      <c r="H90" s="276"/>
      <c r="I90" s="270"/>
      <c r="J90" s="277"/>
      <c r="K90" s="270"/>
      <c r="M90" s="271" t="s">
        <v>118</v>
      </c>
      <c r="O90" s="259"/>
    </row>
    <row r="91" spans="1:80" x14ac:dyDescent="0.2">
      <c r="A91" s="268"/>
      <c r="B91" s="272"/>
      <c r="C91" s="326" t="s">
        <v>199</v>
      </c>
      <c r="D91" s="327"/>
      <c r="E91" s="273">
        <v>4.4349999999999996</v>
      </c>
      <c r="F91" s="274"/>
      <c r="G91" s="275"/>
      <c r="H91" s="276"/>
      <c r="I91" s="270"/>
      <c r="J91" s="277"/>
      <c r="K91" s="270"/>
      <c r="M91" s="271" t="s">
        <v>199</v>
      </c>
      <c r="O91" s="259"/>
    </row>
    <row r="92" spans="1:80" x14ac:dyDescent="0.2">
      <c r="A92" s="260">
        <v>8</v>
      </c>
      <c r="B92" s="261" t="s">
        <v>202</v>
      </c>
      <c r="C92" s="262" t="s">
        <v>203</v>
      </c>
      <c r="D92" s="263" t="s">
        <v>166</v>
      </c>
      <c r="E92" s="264">
        <v>244.8</v>
      </c>
      <c r="F92" s="264">
        <v>0</v>
      </c>
      <c r="G92" s="265">
        <f>E92*F92</f>
        <v>0</v>
      </c>
      <c r="H92" s="266">
        <v>0</v>
      </c>
      <c r="I92" s="267">
        <f>E92*H92</f>
        <v>0</v>
      </c>
      <c r="J92" s="266"/>
      <c r="K92" s="267">
        <f>E92*J92</f>
        <v>0</v>
      </c>
      <c r="O92" s="259">
        <v>2</v>
      </c>
      <c r="AA92" s="232">
        <v>12</v>
      </c>
      <c r="AB92" s="232">
        <v>0</v>
      </c>
      <c r="AC92" s="232">
        <v>277</v>
      </c>
      <c r="AZ92" s="232">
        <v>1</v>
      </c>
      <c r="BA92" s="232">
        <f>IF(AZ92=1,G92,0)</f>
        <v>0</v>
      </c>
      <c r="BB92" s="232">
        <f>IF(AZ92=2,G92,0)</f>
        <v>0</v>
      </c>
      <c r="BC92" s="232">
        <f>IF(AZ92=3,G92,0)</f>
        <v>0</v>
      </c>
      <c r="BD92" s="232">
        <f>IF(AZ92=4,G92,0)</f>
        <v>0</v>
      </c>
      <c r="BE92" s="232">
        <f>IF(AZ92=5,G92,0)</f>
        <v>0</v>
      </c>
      <c r="CA92" s="259">
        <v>12</v>
      </c>
      <c r="CB92" s="259">
        <v>0</v>
      </c>
    </row>
    <row r="93" spans="1:80" x14ac:dyDescent="0.2">
      <c r="A93" s="268"/>
      <c r="B93" s="272"/>
      <c r="C93" s="326" t="s">
        <v>118</v>
      </c>
      <c r="D93" s="327"/>
      <c r="E93" s="273">
        <v>0</v>
      </c>
      <c r="F93" s="274"/>
      <c r="G93" s="275"/>
      <c r="H93" s="276"/>
      <c r="I93" s="270"/>
      <c r="J93" s="277"/>
      <c r="K93" s="270"/>
      <c r="M93" s="271" t="s">
        <v>118</v>
      </c>
      <c r="O93" s="259"/>
    </row>
    <row r="94" spans="1:80" x14ac:dyDescent="0.2">
      <c r="A94" s="268"/>
      <c r="B94" s="272"/>
      <c r="C94" s="326" t="s">
        <v>204</v>
      </c>
      <c r="D94" s="327"/>
      <c r="E94" s="273">
        <v>30</v>
      </c>
      <c r="F94" s="274"/>
      <c r="G94" s="275"/>
      <c r="H94" s="276"/>
      <c r="I94" s="270"/>
      <c r="J94" s="277"/>
      <c r="K94" s="270"/>
      <c r="M94" s="271" t="s">
        <v>204</v>
      </c>
      <c r="O94" s="259"/>
    </row>
    <row r="95" spans="1:80" x14ac:dyDescent="0.2">
      <c r="A95" s="268"/>
      <c r="B95" s="272"/>
      <c r="C95" s="326" t="s">
        <v>205</v>
      </c>
      <c r="D95" s="327"/>
      <c r="E95" s="273">
        <v>31.2</v>
      </c>
      <c r="F95" s="274"/>
      <c r="G95" s="275"/>
      <c r="H95" s="276"/>
      <c r="I95" s="270"/>
      <c r="J95" s="277"/>
      <c r="K95" s="270"/>
      <c r="M95" s="271" t="s">
        <v>205</v>
      </c>
      <c r="O95" s="259"/>
    </row>
    <row r="96" spans="1:80" x14ac:dyDescent="0.2">
      <c r="A96" s="268"/>
      <c r="B96" s="272"/>
      <c r="C96" s="326" t="s">
        <v>206</v>
      </c>
      <c r="D96" s="327"/>
      <c r="E96" s="273">
        <v>30</v>
      </c>
      <c r="F96" s="274"/>
      <c r="G96" s="275"/>
      <c r="H96" s="276"/>
      <c r="I96" s="270"/>
      <c r="J96" s="277"/>
      <c r="K96" s="270"/>
      <c r="M96" s="271" t="s">
        <v>206</v>
      </c>
      <c r="O96" s="259"/>
    </row>
    <row r="97" spans="1:80" x14ac:dyDescent="0.2">
      <c r="A97" s="268"/>
      <c r="B97" s="272"/>
      <c r="C97" s="326" t="s">
        <v>207</v>
      </c>
      <c r="D97" s="327"/>
      <c r="E97" s="273">
        <v>31.2</v>
      </c>
      <c r="F97" s="274"/>
      <c r="G97" s="275"/>
      <c r="H97" s="276"/>
      <c r="I97" s="270"/>
      <c r="J97" s="277"/>
      <c r="K97" s="270"/>
      <c r="M97" s="271" t="s">
        <v>207</v>
      </c>
      <c r="O97" s="259"/>
    </row>
    <row r="98" spans="1:80" x14ac:dyDescent="0.2">
      <c r="A98" s="268"/>
      <c r="B98" s="272"/>
      <c r="C98" s="326" t="s">
        <v>208</v>
      </c>
      <c r="D98" s="327"/>
      <c r="E98" s="273">
        <v>26.4</v>
      </c>
      <c r="F98" s="274"/>
      <c r="G98" s="275"/>
      <c r="H98" s="276"/>
      <c r="I98" s="270"/>
      <c r="J98" s="277"/>
      <c r="K98" s="270"/>
      <c r="M98" s="271" t="s">
        <v>208</v>
      </c>
      <c r="O98" s="259"/>
    </row>
    <row r="99" spans="1:80" x14ac:dyDescent="0.2">
      <c r="A99" s="268"/>
      <c r="B99" s="272"/>
      <c r="C99" s="326" t="s">
        <v>209</v>
      </c>
      <c r="D99" s="327"/>
      <c r="E99" s="273">
        <v>27.6</v>
      </c>
      <c r="F99" s="274"/>
      <c r="G99" s="275"/>
      <c r="H99" s="276"/>
      <c r="I99" s="270"/>
      <c r="J99" s="277"/>
      <c r="K99" s="270"/>
      <c r="M99" s="271" t="s">
        <v>209</v>
      </c>
      <c r="O99" s="259"/>
    </row>
    <row r="100" spans="1:80" x14ac:dyDescent="0.2">
      <c r="A100" s="268"/>
      <c r="B100" s="272"/>
      <c r="C100" s="326" t="s">
        <v>210</v>
      </c>
      <c r="D100" s="327"/>
      <c r="E100" s="273">
        <v>39.6</v>
      </c>
      <c r="F100" s="274"/>
      <c r="G100" s="275"/>
      <c r="H100" s="276"/>
      <c r="I100" s="270"/>
      <c r="J100" s="277"/>
      <c r="K100" s="270"/>
      <c r="M100" s="271" t="s">
        <v>210</v>
      </c>
      <c r="O100" s="259"/>
    </row>
    <row r="101" spans="1:80" x14ac:dyDescent="0.2">
      <c r="A101" s="268"/>
      <c r="B101" s="272"/>
      <c r="C101" s="326" t="s">
        <v>211</v>
      </c>
      <c r="D101" s="327"/>
      <c r="E101" s="273">
        <v>28.8</v>
      </c>
      <c r="F101" s="274"/>
      <c r="G101" s="275"/>
      <c r="H101" s="276"/>
      <c r="I101" s="270"/>
      <c r="J101" s="277"/>
      <c r="K101" s="270"/>
      <c r="M101" s="271" t="s">
        <v>211</v>
      </c>
      <c r="O101" s="259"/>
    </row>
    <row r="102" spans="1:80" x14ac:dyDescent="0.2">
      <c r="A102" s="278"/>
      <c r="B102" s="279" t="s">
        <v>101</v>
      </c>
      <c r="C102" s="280" t="s">
        <v>130</v>
      </c>
      <c r="D102" s="281"/>
      <c r="E102" s="282"/>
      <c r="F102" s="283"/>
      <c r="G102" s="284">
        <f>SUM(G20:G101)</f>
        <v>0</v>
      </c>
      <c r="H102" s="285"/>
      <c r="I102" s="286">
        <f>SUM(I20:I101)</f>
        <v>2.28515142</v>
      </c>
      <c r="J102" s="285"/>
      <c r="K102" s="286">
        <f>SUM(K20:K101)</f>
        <v>0</v>
      </c>
      <c r="O102" s="259">
        <v>4</v>
      </c>
      <c r="BA102" s="287">
        <f>SUM(BA20:BA101)</f>
        <v>0</v>
      </c>
      <c r="BB102" s="287">
        <f>SUM(BB20:BB101)</f>
        <v>0</v>
      </c>
      <c r="BC102" s="287">
        <f>SUM(BC20:BC101)</f>
        <v>0</v>
      </c>
      <c r="BD102" s="287">
        <f>SUM(BD20:BD101)</f>
        <v>0</v>
      </c>
      <c r="BE102" s="287">
        <f>SUM(BE20:BE101)</f>
        <v>0</v>
      </c>
    </row>
    <row r="103" spans="1:80" x14ac:dyDescent="0.2">
      <c r="A103" s="249" t="s">
        <v>97</v>
      </c>
      <c r="B103" s="250" t="s">
        <v>212</v>
      </c>
      <c r="C103" s="251" t="s">
        <v>213</v>
      </c>
      <c r="D103" s="252"/>
      <c r="E103" s="253"/>
      <c r="F103" s="253"/>
      <c r="G103" s="254"/>
      <c r="H103" s="255"/>
      <c r="I103" s="256"/>
      <c r="J103" s="257"/>
      <c r="K103" s="258"/>
      <c r="O103" s="259">
        <v>1</v>
      </c>
    </row>
    <row r="104" spans="1:80" x14ac:dyDescent="0.2">
      <c r="A104" s="260">
        <v>9</v>
      </c>
      <c r="B104" s="261" t="s">
        <v>215</v>
      </c>
      <c r="C104" s="262" t="s">
        <v>216</v>
      </c>
      <c r="D104" s="263" t="s">
        <v>166</v>
      </c>
      <c r="E104" s="264">
        <v>424.12</v>
      </c>
      <c r="F104" s="264">
        <v>0</v>
      </c>
      <c r="G104" s="265">
        <f>E104*F104</f>
        <v>0</v>
      </c>
      <c r="H104" s="266">
        <v>2.3000000000000001E-4</v>
      </c>
      <c r="I104" s="267">
        <f>E104*H104</f>
        <v>9.7547599999999998E-2</v>
      </c>
      <c r="J104" s="266">
        <v>0</v>
      </c>
      <c r="K104" s="267">
        <f>E104*J104</f>
        <v>0</v>
      </c>
      <c r="O104" s="259">
        <v>2</v>
      </c>
      <c r="AA104" s="232">
        <v>1</v>
      </c>
      <c r="AB104" s="232">
        <v>1</v>
      </c>
      <c r="AC104" s="232">
        <v>1</v>
      </c>
      <c r="AZ104" s="232">
        <v>1</v>
      </c>
      <c r="BA104" s="232">
        <f>IF(AZ104=1,G104,0)</f>
        <v>0</v>
      </c>
      <c r="BB104" s="232">
        <f>IF(AZ104=2,G104,0)</f>
        <v>0</v>
      </c>
      <c r="BC104" s="232">
        <f>IF(AZ104=3,G104,0)</f>
        <v>0</v>
      </c>
      <c r="BD104" s="232">
        <f>IF(AZ104=4,G104,0)</f>
        <v>0</v>
      </c>
      <c r="BE104" s="232">
        <f>IF(AZ104=5,G104,0)</f>
        <v>0</v>
      </c>
      <c r="CA104" s="259">
        <v>1</v>
      </c>
      <c r="CB104" s="259">
        <v>1</v>
      </c>
    </row>
    <row r="105" spans="1:80" x14ac:dyDescent="0.2">
      <c r="A105" s="268"/>
      <c r="B105" s="272"/>
      <c r="C105" s="326" t="s">
        <v>118</v>
      </c>
      <c r="D105" s="327"/>
      <c r="E105" s="273">
        <v>0</v>
      </c>
      <c r="F105" s="274"/>
      <c r="G105" s="275"/>
      <c r="H105" s="276"/>
      <c r="I105" s="270"/>
      <c r="J105" s="277"/>
      <c r="K105" s="270"/>
      <c r="M105" s="271" t="s">
        <v>118</v>
      </c>
      <c r="O105" s="259"/>
    </row>
    <row r="106" spans="1:80" x14ac:dyDescent="0.2">
      <c r="A106" s="268"/>
      <c r="B106" s="272"/>
      <c r="C106" s="326" t="s">
        <v>217</v>
      </c>
      <c r="D106" s="327"/>
      <c r="E106" s="273">
        <v>424.12</v>
      </c>
      <c r="F106" s="274"/>
      <c r="G106" s="275"/>
      <c r="H106" s="276"/>
      <c r="I106" s="270"/>
      <c r="J106" s="277"/>
      <c r="K106" s="270"/>
      <c r="M106" s="271" t="s">
        <v>217</v>
      </c>
      <c r="O106" s="259"/>
    </row>
    <row r="107" spans="1:80" x14ac:dyDescent="0.2">
      <c r="A107" s="260">
        <v>10</v>
      </c>
      <c r="B107" s="261" t="s">
        <v>218</v>
      </c>
      <c r="C107" s="262" t="s">
        <v>219</v>
      </c>
      <c r="D107" s="263" t="s">
        <v>122</v>
      </c>
      <c r="E107" s="264">
        <v>578.35649999999998</v>
      </c>
      <c r="F107" s="264">
        <v>0</v>
      </c>
      <c r="G107" s="265">
        <f>E107*F107</f>
        <v>0</v>
      </c>
      <c r="H107" s="266">
        <v>1E-4</v>
      </c>
      <c r="I107" s="267">
        <f>E107*H107</f>
        <v>5.7835650000000002E-2</v>
      </c>
      <c r="J107" s="266">
        <v>0</v>
      </c>
      <c r="K107" s="267">
        <f>E107*J107</f>
        <v>0</v>
      </c>
      <c r="O107" s="259">
        <v>2</v>
      </c>
      <c r="AA107" s="232">
        <v>1</v>
      </c>
      <c r="AB107" s="232">
        <v>1</v>
      </c>
      <c r="AC107" s="232">
        <v>1</v>
      </c>
      <c r="AZ107" s="232">
        <v>1</v>
      </c>
      <c r="BA107" s="232">
        <f>IF(AZ107=1,G107,0)</f>
        <v>0</v>
      </c>
      <c r="BB107" s="232">
        <f>IF(AZ107=2,G107,0)</f>
        <v>0</v>
      </c>
      <c r="BC107" s="232">
        <f>IF(AZ107=3,G107,0)</f>
        <v>0</v>
      </c>
      <c r="BD107" s="232">
        <f>IF(AZ107=4,G107,0)</f>
        <v>0</v>
      </c>
      <c r="BE107" s="232">
        <f>IF(AZ107=5,G107,0)</f>
        <v>0</v>
      </c>
      <c r="CA107" s="259">
        <v>1</v>
      </c>
      <c r="CB107" s="259">
        <v>1</v>
      </c>
    </row>
    <row r="108" spans="1:80" x14ac:dyDescent="0.2">
      <c r="A108" s="268"/>
      <c r="B108" s="272"/>
      <c r="C108" s="326" t="s">
        <v>123</v>
      </c>
      <c r="D108" s="327"/>
      <c r="E108" s="273">
        <v>0</v>
      </c>
      <c r="F108" s="274"/>
      <c r="G108" s="275"/>
      <c r="H108" s="276"/>
      <c r="I108" s="270"/>
      <c r="J108" s="277"/>
      <c r="K108" s="270"/>
      <c r="M108" s="271" t="s">
        <v>123</v>
      </c>
      <c r="O108" s="259"/>
    </row>
    <row r="109" spans="1:80" x14ac:dyDescent="0.2">
      <c r="A109" s="268"/>
      <c r="B109" s="272"/>
      <c r="C109" s="326" t="s">
        <v>220</v>
      </c>
      <c r="D109" s="327"/>
      <c r="E109" s="273">
        <v>578.35649999999998</v>
      </c>
      <c r="F109" s="274"/>
      <c r="G109" s="275"/>
      <c r="H109" s="276"/>
      <c r="I109" s="270"/>
      <c r="J109" s="277"/>
      <c r="K109" s="270"/>
      <c r="M109" s="271" t="s">
        <v>220</v>
      </c>
      <c r="O109" s="259"/>
    </row>
    <row r="110" spans="1:80" x14ac:dyDescent="0.2">
      <c r="A110" s="260">
        <v>11</v>
      </c>
      <c r="B110" s="261" t="s">
        <v>221</v>
      </c>
      <c r="C110" s="262" t="s">
        <v>222</v>
      </c>
      <c r="D110" s="263" t="s">
        <v>166</v>
      </c>
      <c r="E110" s="264">
        <v>281.5</v>
      </c>
      <c r="F110" s="264">
        <v>0</v>
      </c>
      <c r="G110" s="265">
        <f>E110*F110</f>
        <v>0</v>
      </c>
      <c r="H110" s="266">
        <v>2.0000000000000001E-4</v>
      </c>
      <c r="I110" s="267">
        <f>E110*H110</f>
        <v>5.6300000000000003E-2</v>
      </c>
      <c r="J110" s="266">
        <v>0</v>
      </c>
      <c r="K110" s="267">
        <f>E110*J110</f>
        <v>0</v>
      </c>
      <c r="O110" s="259">
        <v>2</v>
      </c>
      <c r="AA110" s="232">
        <v>1</v>
      </c>
      <c r="AB110" s="232">
        <v>1</v>
      </c>
      <c r="AC110" s="232">
        <v>1</v>
      </c>
      <c r="AZ110" s="232">
        <v>1</v>
      </c>
      <c r="BA110" s="232">
        <f>IF(AZ110=1,G110,0)</f>
        <v>0</v>
      </c>
      <c r="BB110" s="232">
        <f>IF(AZ110=2,G110,0)</f>
        <v>0</v>
      </c>
      <c r="BC110" s="232">
        <f>IF(AZ110=3,G110,0)</f>
        <v>0</v>
      </c>
      <c r="BD110" s="232">
        <f>IF(AZ110=4,G110,0)</f>
        <v>0</v>
      </c>
      <c r="BE110" s="232">
        <f>IF(AZ110=5,G110,0)</f>
        <v>0</v>
      </c>
      <c r="CA110" s="259">
        <v>1</v>
      </c>
      <c r="CB110" s="259">
        <v>1</v>
      </c>
    </row>
    <row r="111" spans="1:80" x14ac:dyDescent="0.2">
      <c r="A111" s="268"/>
      <c r="B111" s="272"/>
      <c r="C111" s="326" t="s">
        <v>223</v>
      </c>
      <c r="D111" s="327"/>
      <c r="E111" s="273">
        <v>0</v>
      </c>
      <c r="F111" s="274"/>
      <c r="G111" s="275"/>
      <c r="H111" s="276"/>
      <c r="I111" s="270"/>
      <c r="J111" s="277"/>
      <c r="K111" s="270"/>
      <c r="M111" s="271" t="s">
        <v>223</v>
      </c>
      <c r="O111" s="259"/>
    </row>
    <row r="112" spans="1:80" x14ac:dyDescent="0.2">
      <c r="A112" s="268"/>
      <c r="B112" s="272"/>
      <c r="C112" s="326" t="s">
        <v>224</v>
      </c>
      <c r="D112" s="327"/>
      <c r="E112" s="273">
        <v>281.5</v>
      </c>
      <c r="F112" s="274"/>
      <c r="G112" s="275"/>
      <c r="H112" s="276"/>
      <c r="I112" s="270"/>
      <c r="J112" s="277"/>
      <c r="K112" s="270"/>
      <c r="M112" s="271" t="s">
        <v>224</v>
      </c>
      <c r="O112" s="259"/>
    </row>
    <row r="113" spans="1:80" x14ac:dyDescent="0.2">
      <c r="A113" s="260">
        <v>12</v>
      </c>
      <c r="B113" s="261" t="s">
        <v>225</v>
      </c>
      <c r="C113" s="262" t="s">
        <v>226</v>
      </c>
      <c r="D113" s="263" t="s">
        <v>122</v>
      </c>
      <c r="E113" s="264">
        <v>39.409999999999997</v>
      </c>
      <c r="F113" s="264">
        <v>0</v>
      </c>
      <c r="G113" s="265">
        <f>E113*F113</f>
        <v>0</v>
      </c>
      <c r="H113" s="266">
        <v>2.96E-3</v>
      </c>
      <c r="I113" s="267">
        <f>E113*H113</f>
        <v>0.11665359999999998</v>
      </c>
      <c r="J113" s="266">
        <v>0</v>
      </c>
      <c r="K113" s="267">
        <f>E113*J113</f>
        <v>0</v>
      </c>
      <c r="O113" s="259">
        <v>2</v>
      </c>
      <c r="AA113" s="232">
        <v>1</v>
      </c>
      <c r="AB113" s="232">
        <v>1</v>
      </c>
      <c r="AC113" s="232">
        <v>1</v>
      </c>
      <c r="AZ113" s="232">
        <v>1</v>
      </c>
      <c r="BA113" s="232">
        <f>IF(AZ113=1,G113,0)</f>
        <v>0</v>
      </c>
      <c r="BB113" s="232">
        <f>IF(AZ113=2,G113,0)</f>
        <v>0</v>
      </c>
      <c r="BC113" s="232">
        <f>IF(AZ113=3,G113,0)</f>
        <v>0</v>
      </c>
      <c r="BD113" s="232">
        <f>IF(AZ113=4,G113,0)</f>
        <v>0</v>
      </c>
      <c r="BE113" s="232">
        <f>IF(AZ113=5,G113,0)</f>
        <v>0</v>
      </c>
      <c r="CA113" s="259">
        <v>1</v>
      </c>
      <c r="CB113" s="259">
        <v>1</v>
      </c>
    </row>
    <row r="114" spans="1:80" x14ac:dyDescent="0.2">
      <c r="A114" s="268"/>
      <c r="B114" s="272"/>
      <c r="C114" s="326" t="s">
        <v>227</v>
      </c>
      <c r="D114" s="327"/>
      <c r="E114" s="273">
        <v>39.409999999999997</v>
      </c>
      <c r="F114" s="274"/>
      <c r="G114" s="275"/>
      <c r="H114" s="276"/>
      <c r="I114" s="270"/>
      <c r="J114" s="277"/>
      <c r="K114" s="270"/>
      <c r="M114" s="271" t="s">
        <v>227</v>
      </c>
      <c r="O114" s="259"/>
    </row>
    <row r="115" spans="1:80" x14ac:dyDescent="0.2">
      <c r="A115" s="260">
        <v>13</v>
      </c>
      <c r="B115" s="261" t="s">
        <v>228</v>
      </c>
      <c r="C115" s="262" t="s">
        <v>229</v>
      </c>
      <c r="D115" s="263" t="s">
        <v>122</v>
      </c>
      <c r="E115" s="264">
        <v>4.0750000000000002</v>
      </c>
      <c r="F115" s="264">
        <v>0</v>
      </c>
      <c r="G115" s="265">
        <f>E115*F115</f>
        <v>0</v>
      </c>
      <c r="H115" s="266">
        <v>5.2580000000000002E-2</v>
      </c>
      <c r="I115" s="267">
        <f>E115*H115</f>
        <v>0.21426350000000002</v>
      </c>
      <c r="J115" s="266">
        <v>0</v>
      </c>
      <c r="K115" s="267">
        <f>E115*J115</f>
        <v>0</v>
      </c>
      <c r="O115" s="259">
        <v>2</v>
      </c>
      <c r="AA115" s="232">
        <v>1</v>
      </c>
      <c r="AB115" s="232">
        <v>1</v>
      </c>
      <c r="AC115" s="232">
        <v>1</v>
      </c>
      <c r="AZ115" s="232">
        <v>1</v>
      </c>
      <c r="BA115" s="232">
        <f>IF(AZ115=1,G115,0)</f>
        <v>0</v>
      </c>
      <c r="BB115" s="232">
        <f>IF(AZ115=2,G115,0)</f>
        <v>0</v>
      </c>
      <c r="BC115" s="232">
        <f>IF(AZ115=3,G115,0)</f>
        <v>0</v>
      </c>
      <c r="BD115" s="232">
        <f>IF(AZ115=4,G115,0)</f>
        <v>0</v>
      </c>
      <c r="BE115" s="232">
        <f>IF(AZ115=5,G115,0)</f>
        <v>0</v>
      </c>
      <c r="CA115" s="259">
        <v>1</v>
      </c>
      <c r="CB115" s="259">
        <v>1</v>
      </c>
    </row>
    <row r="116" spans="1:80" x14ac:dyDescent="0.2">
      <c r="A116" s="268"/>
      <c r="B116" s="272"/>
      <c r="C116" s="326" t="s">
        <v>118</v>
      </c>
      <c r="D116" s="327"/>
      <c r="E116" s="273">
        <v>0</v>
      </c>
      <c r="F116" s="274"/>
      <c r="G116" s="275"/>
      <c r="H116" s="276"/>
      <c r="I116" s="270"/>
      <c r="J116" s="277"/>
      <c r="K116" s="270"/>
      <c r="M116" s="271" t="s">
        <v>118</v>
      </c>
      <c r="O116" s="259"/>
    </row>
    <row r="117" spans="1:80" x14ac:dyDescent="0.2">
      <c r="A117" s="268"/>
      <c r="B117" s="272"/>
      <c r="C117" s="326" t="s">
        <v>230</v>
      </c>
      <c r="D117" s="327"/>
      <c r="E117" s="273">
        <v>4.0750000000000002</v>
      </c>
      <c r="F117" s="274"/>
      <c r="G117" s="275"/>
      <c r="H117" s="276"/>
      <c r="I117" s="270"/>
      <c r="J117" s="277"/>
      <c r="K117" s="270"/>
      <c r="M117" s="271" t="s">
        <v>230</v>
      </c>
      <c r="O117" s="259"/>
    </row>
    <row r="118" spans="1:80" x14ac:dyDescent="0.2">
      <c r="A118" s="260">
        <v>14</v>
      </c>
      <c r="B118" s="261" t="s">
        <v>231</v>
      </c>
      <c r="C118" s="262" t="s">
        <v>232</v>
      </c>
      <c r="D118" s="263" t="s">
        <v>122</v>
      </c>
      <c r="E118" s="264">
        <v>4.0750000000000002</v>
      </c>
      <c r="F118" s="264">
        <v>0</v>
      </c>
      <c r="G118" s="265">
        <f>E118*F118</f>
        <v>0</v>
      </c>
      <c r="H118" s="266">
        <v>2.0999999999999999E-3</v>
      </c>
      <c r="I118" s="267">
        <f>E118*H118</f>
        <v>8.5574999999999991E-3</v>
      </c>
      <c r="J118" s="266">
        <v>0</v>
      </c>
      <c r="K118" s="267">
        <f>E118*J118</f>
        <v>0</v>
      </c>
      <c r="O118" s="259">
        <v>2</v>
      </c>
      <c r="AA118" s="232">
        <v>1</v>
      </c>
      <c r="AB118" s="232">
        <v>1</v>
      </c>
      <c r="AC118" s="232">
        <v>1</v>
      </c>
      <c r="AZ118" s="232">
        <v>1</v>
      </c>
      <c r="BA118" s="232">
        <f>IF(AZ118=1,G118,0)</f>
        <v>0</v>
      </c>
      <c r="BB118" s="232">
        <f>IF(AZ118=2,G118,0)</f>
        <v>0</v>
      </c>
      <c r="BC118" s="232">
        <f>IF(AZ118=3,G118,0)</f>
        <v>0</v>
      </c>
      <c r="BD118" s="232">
        <f>IF(AZ118=4,G118,0)</f>
        <v>0</v>
      </c>
      <c r="BE118" s="232">
        <f>IF(AZ118=5,G118,0)</f>
        <v>0</v>
      </c>
      <c r="CA118" s="259">
        <v>1</v>
      </c>
      <c r="CB118" s="259">
        <v>1</v>
      </c>
    </row>
    <row r="119" spans="1:80" x14ac:dyDescent="0.2">
      <c r="A119" s="268"/>
      <c r="B119" s="272"/>
      <c r="C119" s="326" t="s">
        <v>118</v>
      </c>
      <c r="D119" s="327"/>
      <c r="E119" s="273">
        <v>0</v>
      </c>
      <c r="F119" s="274"/>
      <c r="G119" s="275"/>
      <c r="H119" s="276"/>
      <c r="I119" s="270"/>
      <c r="J119" s="277"/>
      <c r="K119" s="270"/>
      <c r="M119" s="271" t="s">
        <v>118</v>
      </c>
      <c r="O119" s="259"/>
    </row>
    <row r="120" spans="1:80" x14ac:dyDescent="0.2">
      <c r="A120" s="268"/>
      <c r="B120" s="272"/>
      <c r="C120" s="326" t="s">
        <v>230</v>
      </c>
      <c r="D120" s="327"/>
      <c r="E120" s="273">
        <v>4.0750000000000002</v>
      </c>
      <c r="F120" s="274"/>
      <c r="G120" s="275"/>
      <c r="H120" s="276"/>
      <c r="I120" s="270"/>
      <c r="J120" s="277"/>
      <c r="K120" s="270"/>
      <c r="M120" s="271" t="s">
        <v>230</v>
      </c>
      <c r="O120" s="259"/>
    </row>
    <row r="121" spans="1:80" x14ac:dyDescent="0.2">
      <c r="A121" s="278"/>
      <c r="B121" s="279" t="s">
        <v>101</v>
      </c>
      <c r="C121" s="280" t="s">
        <v>214</v>
      </c>
      <c r="D121" s="281"/>
      <c r="E121" s="282"/>
      <c r="F121" s="283"/>
      <c r="G121" s="284">
        <f>SUM(G103:G120)</f>
        <v>0</v>
      </c>
      <c r="H121" s="285"/>
      <c r="I121" s="286">
        <f>SUM(I103:I120)</f>
        <v>0.55115784999999995</v>
      </c>
      <c r="J121" s="285"/>
      <c r="K121" s="286">
        <f>SUM(K103:K120)</f>
        <v>0</v>
      </c>
      <c r="O121" s="259">
        <v>4</v>
      </c>
      <c r="BA121" s="287">
        <f>SUM(BA103:BA120)</f>
        <v>0</v>
      </c>
      <c r="BB121" s="287">
        <f>SUM(BB103:BB120)</f>
        <v>0</v>
      </c>
      <c r="BC121" s="287">
        <f>SUM(BC103:BC120)</f>
        <v>0</v>
      </c>
      <c r="BD121" s="287">
        <f>SUM(BD103:BD120)</f>
        <v>0</v>
      </c>
      <c r="BE121" s="287">
        <f>SUM(BE103:BE120)</f>
        <v>0</v>
      </c>
    </row>
    <row r="122" spans="1:80" x14ac:dyDescent="0.2">
      <c r="A122" s="249" t="s">
        <v>97</v>
      </c>
      <c r="B122" s="250" t="s">
        <v>233</v>
      </c>
      <c r="C122" s="251" t="s">
        <v>234</v>
      </c>
      <c r="D122" s="252"/>
      <c r="E122" s="253"/>
      <c r="F122" s="253"/>
      <c r="G122" s="254"/>
      <c r="H122" s="255"/>
      <c r="I122" s="256"/>
      <c r="J122" s="257"/>
      <c r="K122" s="258"/>
      <c r="O122" s="259">
        <v>1</v>
      </c>
    </row>
    <row r="123" spans="1:80" x14ac:dyDescent="0.2">
      <c r="A123" s="260">
        <v>15</v>
      </c>
      <c r="B123" s="261" t="s">
        <v>236</v>
      </c>
      <c r="C123" s="262" t="s">
        <v>237</v>
      </c>
      <c r="D123" s="263" t="s">
        <v>122</v>
      </c>
      <c r="E123" s="264">
        <v>22.297000000000001</v>
      </c>
      <c r="F123" s="264">
        <v>0</v>
      </c>
      <c r="G123" s="265">
        <f>E123*F123</f>
        <v>0</v>
      </c>
      <c r="H123" s="266">
        <v>4.2900000000000001E-2</v>
      </c>
      <c r="I123" s="267">
        <f>E123*H123</f>
        <v>0.95654130000000004</v>
      </c>
      <c r="J123" s="266">
        <v>0</v>
      </c>
      <c r="K123" s="267">
        <f>E123*J123</f>
        <v>0</v>
      </c>
      <c r="O123" s="259">
        <v>2</v>
      </c>
      <c r="AA123" s="232">
        <v>1</v>
      </c>
      <c r="AB123" s="232">
        <v>1</v>
      </c>
      <c r="AC123" s="232">
        <v>1</v>
      </c>
      <c r="AZ123" s="232">
        <v>1</v>
      </c>
      <c r="BA123" s="232">
        <f>IF(AZ123=1,G123,0)</f>
        <v>0</v>
      </c>
      <c r="BB123" s="232">
        <f>IF(AZ123=2,G123,0)</f>
        <v>0</v>
      </c>
      <c r="BC123" s="232">
        <f>IF(AZ123=3,G123,0)</f>
        <v>0</v>
      </c>
      <c r="BD123" s="232">
        <f>IF(AZ123=4,G123,0)</f>
        <v>0</v>
      </c>
      <c r="BE123" s="232">
        <f>IF(AZ123=5,G123,0)</f>
        <v>0</v>
      </c>
      <c r="CA123" s="259">
        <v>1</v>
      </c>
      <c r="CB123" s="259">
        <v>1</v>
      </c>
    </row>
    <row r="124" spans="1:80" x14ac:dyDescent="0.2">
      <c r="A124" s="268"/>
      <c r="B124" s="272"/>
      <c r="C124" s="326" t="s">
        <v>123</v>
      </c>
      <c r="D124" s="327"/>
      <c r="E124" s="273">
        <v>0</v>
      </c>
      <c r="F124" s="274"/>
      <c r="G124" s="275"/>
      <c r="H124" s="276"/>
      <c r="I124" s="270"/>
      <c r="J124" s="277"/>
      <c r="K124" s="270"/>
      <c r="M124" s="271" t="s">
        <v>123</v>
      </c>
      <c r="O124" s="259"/>
    </row>
    <row r="125" spans="1:80" x14ac:dyDescent="0.2">
      <c r="A125" s="268"/>
      <c r="B125" s="272"/>
      <c r="C125" s="326" t="s">
        <v>238</v>
      </c>
      <c r="D125" s="327"/>
      <c r="E125" s="273">
        <v>20.047999999999998</v>
      </c>
      <c r="F125" s="274"/>
      <c r="G125" s="275"/>
      <c r="H125" s="276"/>
      <c r="I125" s="270"/>
      <c r="J125" s="277"/>
      <c r="K125" s="270"/>
      <c r="M125" s="271" t="s">
        <v>238</v>
      </c>
      <c r="O125" s="259"/>
    </row>
    <row r="126" spans="1:80" x14ac:dyDescent="0.2">
      <c r="A126" s="268"/>
      <c r="B126" s="272"/>
      <c r="C126" s="326" t="s">
        <v>239</v>
      </c>
      <c r="D126" s="327"/>
      <c r="E126" s="273">
        <v>2.2490000000000001</v>
      </c>
      <c r="F126" s="274"/>
      <c r="G126" s="275"/>
      <c r="H126" s="276"/>
      <c r="I126" s="270"/>
      <c r="J126" s="277"/>
      <c r="K126" s="270"/>
      <c r="M126" s="271" t="s">
        <v>239</v>
      </c>
      <c r="O126" s="259"/>
    </row>
    <row r="127" spans="1:80" x14ac:dyDescent="0.2">
      <c r="A127" s="278"/>
      <c r="B127" s="279" t="s">
        <v>101</v>
      </c>
      <c r="C127" s="280" t="s">
        <v>235</v>
      </c>
      <c r="D127" s="281"/>
      <c r="E127" s="282"/>
      <c r="F127" s="283"/>
      <c r="G127" s="284">
        <f>SUM(G122:G126)</f>
        <v>0</v>
      </c>
      <c r="H127" s="285"/>
      <c r="I127" s="286">
        <f>SUM(I122:I126)</f>
        <v>0.95654130000000004</v>
      </c>
      <c r="J127" s="285"/>
      <c r="K127" s="286">
        <f>SUM(K122:K126)</f>
        <v>0</v>
      </c>
      <c r="O127" s="259">
        <v>4</v>
      </c>
      <c r="BA127" s="287">
        <f>SUM(BA122:BA126)</f>
        <v>0</v>
      </c>
      <c r="BB127" s="287">
        <f>SUM(BB122:BB126)</f>
        <v>0</v>
      </c>
      <c r="BC127" s="287">
        <f>SUM(BC122:BC126)</f>
        <v>0</v>
      </c>
      <c r="BD127" s="287">
        <f>SUM(BD122:BD126)</f>
        <v>0</v>
      </c>
      <c r="BE127" s="287">
        <f>SUM(BE122:BE126)</f>
        <v>0</v>
      </c>
    </row>
    <row r="128" spans="1:80" x14ac:dyDescent="0.2">
      <c r="A128" s="249" t="s">
        <v>97</v>
      </c>
      <c r="B128" s="250" t="s">
        <v>240</v>
      </c>
      <c r="C128" s="251" t="s">
        <v>241</v>
      </c>
      <c r="D128" s="252"/>
      <c r="E128" s="253"/>
      <c r="F128" s="253"/>
      <c r="G128" s="254"/>
      <c r="H128" s="255"/>
      <c r="I128" s="256"/>
      <c r="J128" s="257"/>
      <c r="K128" s="258"/>
      <c r="O128" s="259">
        <v>1</v>
      </c>
    </row>
    <row r="129" spans="1:80" x14ac:dyDescent="0.2">
      <c r="A129" s="260">
        <v>16</v>
      </c>
      <c r="B129" s="261" t="s">
        <v>243</v>
      </c>
      <c r="C129" s="262" t="s">
        <v>244</v>
      </c>
      <c r="D129" s="263" t="s">
        <v>245</v>
      </c>
      <c r="E129" s="264">
        <v>1</v>
      </c>
      <c r="F129" s="264">
        <v>0</v>
      </c>
      <c r="G129" s="265">
        <f>E129*F129</f>
        <v>0</v>
      </c>
      <c r="H129" s="266">
        <v>0</v>
      </c>
      <c r="I129" s="267">
        <f>E129*H129</f>
        <v>0</v>
      </c>
      <c r="J129" s="266"/>
      <c r="K129" s="267">
        <f>E129*J129</f>
        <v>0</v>
      </c>
      <c r="O129" s="259">
        <v>2</v>
      </c>
      <c r="AA129" s="232">
        <v>12</v>
      </c>
      <c r="AB129" s="232">
        <v>0</v>
      </c>
      <c r="AC129" s="232">
        <v>203</v>
      </c>
      <c r="AZ129" s="232">
        <v>1</v>
      </c>
      <c r="BA129" s="232">
        <f>IF(AZ129=1,G129,0)</f>
        <v>0</v>
      </c>
      <c r="BB129" s="232">
        <f>IF(AZ129=2,G129,0)</f>
        <v>0</v>
      </c>
      <c r="BC129" s="232">
        <f>IF(AZ129=3,G129,0)</f>
        <v>0</v>
      </c>
      <c r="BD129" s="232">
        <f>IF(AZ129=4,G129,0)</f>
        <v>0</v>
      </c>
      <c r="BE129" s="232">
        <f>IF(AZ129=5,G129,0)</f>
        <v>0</v>
      </c>
      <c r="CA129" s="259">
        <v>12</v>
      </c>
      <c r="CB129" s="259">
        <v>0</v>
      </c>
    </row>
    <row r="130" spans="1:80" x14ac:dyDescent="0.2">
      <c r="A130" s="268"/>
      <c r="B130" s="272"/>
      <c r="C130" s="326" t="s">
        <v>246</v>
      </c>
      <c r="D130" s="327"/>
      <c r="E130" s="273">
        <v>1</v>
      </c>
      <c r="F130" s="274"/>
      <c r="G130" s="275"/>
      <c r="H130" s="276"/>
      <c r="I130" s="270"/>
      <c r="J130" s="277"/>
      <c r="K130" s="270"/>
      <c r="M130" s="271" t="s">
        <v>246</v>
      </c>
      <c r="O130" s="259"/>
    </row>
    <row r="131" spans="1:80" x14ac:dyDescent="0.2">
      <c r="A131" s="260">
        <v>17</v>
      </c>
      <c r="B131" s="261" t="s">
        <v>247</v>
      </c>
      <c r="C131" s="262" t="s">
        <v>248</v>
      </c>
      <c r="D131" s="263" t="s">
        <v>122</v>
      </c>
      <c r="E131" s="264">
        <v>830</v>
      </c>
      <c r="F131" s="264">
        <v>0</v>
      </c>
      <c r="G131" s="265">
        <f>E131*F131</f>
        <v>0</v>
      </c>
      <c r="H131" s="266">
        <v>0</v>
      </c>
      <c r="I131" s="267">
        <f>E131*H131</f>
        <v>0</v>
      </c>
      <c r="J131" s="266"/>
      <c r="K131" s="267">
        <f>E131*J131</f>
        <v>0</v>
      </c>
      <c r="O131" s="259">
        <v>2</v>
      </c>
      <c r="AA131" s="232">
        <v>12</v>
      </c>
      <c r="AB131" s="232">
        <v>0</v>
      </c>
      <c r="AC131" s="232">
        <v>204</v>
      </c>
      <c r="AZ131" s="232">
        <v>1</v>
      </c>
      <c r="BA131" s="232">
        <f>IF(AZ131=1,G131,0)</f>
        <v>0</v>
      </c>
      <c r="BB131" s="232">
        <f>IF(AZ131=2,G131,0)</f>
        <v>0</v>
      </c>
      <c r="BC131" s="232">
        <f>IF(AZ131=3,G131,0)</f>
        <v>0</v>
      </c>
      <c r="BD131" s="232">
        <f>IF(AZ131=4,G131,0)</f>
        <v>0</v>
      </c>
      <c r="BE131" s="232">
        <f>IF(AZ131=5,G131,0)</f>
        <v>0</v>
      </c>
      <c r="CA131" s="259">
        <v>12</v>
      </c>
      <c r="CB131" s="259">
        <v>0</v>
      </c>
    </row>
    <row r="132" spans="1:80" x14ac:dyDescent="0.2">
      <c r="A132" s="268"/>
      <c r="B132" s="272"/>
      <c r="C132" s="326" t="s">
        <v>249</v>
      </c>
      <c r="D132" s="327"/>
      <c r="E132" s="273">
        <v>830</v>
      </c>
      <c r="F132" s="274"/>
      <c r="G132" s="275"/>
      <c r="H132" s="276"/>
      <c r="I132" s="270"/>
      <c r="J132" s="277"/>
      <c r="K132" s="270"/>
      <c r="M132" s="271" t="s">
        <v>249</v>
      </c>
      <c r="O132" s="259"/>
    </row>
    <row r="133" spans="1:80" x14ac:dyDescent="0.2">
      <c r="A133" s="260">
        <v>18</v>
      </c>
      <c r="B133" s="261" t="s">
        <v>250</v>
      </c>
      <c r="C133" s="262" t="s">
        <v>251</v>
      </c>
      <c r="D133" s="263" t="s">
        <v>100</v>
      </c>
      <c r="E133" s="264">
        <v>120</v>
      </c>
      <c r="F133" s="264">
        <v>0</v>
      </c>
      <c r="G133" s="265">
        <f>E133*F133</f>
        <v>0</v>
      </c>
      <c r="H133" s="266">
        <v>0</v>
      </c>
      <c r="I133" s="267">
        <f>E133*H133</f>
        <v>0</v>
      </c>
      <c r="J133" s="266"/>
      <c r="K133" s="267">
        <f>E133*J133</f>
        <v>0</v>
      </c>
      <c r="O133" s="259">
        <v>2</v>
      </c>
      <c r="AA133" s="232">
        <v>12</v>
      </c>
      <c r="AB133" s="232">
        <v>0</v>
      </c>
      <c r="AC133" s="232">
        <v>214</v>
      </c>
      <c r="AZ133" s="232">
        <v>1</v>
      </c>
      <c r="BA133" s="232">
        <f>IF(AZ133=1,G133,0)</f>
        <v>0</v>
      </c>
      <c r="BB133" s="232">
        <f>IF(AZ133=2,G133,0)</f>
        <v>0</v>
      </c>
      <c r="BC133" s="232">
        <f>IF(AZ133=3,G133,0)</f>
        <v>0</v>
      </c>
      <c r="BD133" s="232">
        <f>IF(AZ133=4,G133,0)</f>
        <v>0</v>
      </c>
      <c r="BE133" s="232">
        <f>IF(AZ133=5,G133,0)</f>
        <v>0</v>
      </c>
      <c r="CA133" s="259">
        <v>12</v>
      </c>
      <c r="CB133" s="259">
        <v>0</v>
      </c>
    </row>
    <row r="134" spans="1:80" x14ac:dyDescent="0.2">
      <c r="A134" s="268"/>
      <c r="B134" s="272"/>
      <c r="C134" s="326" t="s">
        <v>118</v>
      </c>
      <c r="D134" s="327"/>
      <c r="E134" s="273">
        <v>0</v>
      </c>
      <c r="F134" s="274"/>
      <c r="G134" s="275"/>
      <c r="H134" s="276"/>
      <c r="I134" s="270"/>
      <c r="J134" s="277"/>
      <c r="K134" s="270"/>
      <c r="M134" s="271" t="s">
        <v>118</v>
      </c>
      <c r="O134" s="259"/>
    </row>
    <row r="135" spans="1:80" x14ac:dyDescent="0.2">
      <c r="A135" s="268"/>
      <c r="B135" s="272"/>
      <c r="C135" s="326" t="s">
        <v>252</v>
      </c>
      <c r="D135" s="327"/>
      <c r="E135" s="273">
        <v>32</v>
      </c>
      <c r="F135" s="274"/>
      <c r="G135" s="275"/>
      <c r="H135" s="276"/>
      <c r="I135" s="270"/>
      <c r="J135" s="277"/>
      <c r="K135" s="270"/>
      <c r="M135" s="271" t="s">
        <v>252</v>
      </c>
      <c r="O135" s="259"/>
    </row>
    <row r="136" spans="1:80" x14ac:dyDescent="0.2">
      <c r="A136" s="268"/>
      <c r="B136" s="272"/>
      <c r="C136" s="326" t="s">
        <v>253</v>
      </c>
      <c r="D136" s="327"/>
      <c r="E136" s="273">
        <v>32</v>
      </c>
      <c r="F136" s="274"/>
      <c r="G136" s="275"/>
      <c r="H136" s="276"/>
      <c r="I136" s="270"/>
      <c r="J136" s="277"/>
      <c r="K136" s="270"/>
      <c r="M136" s="271" t="s">
        <v>253</v>
      </c>
      <c r="O136" s="259"/>
    </row>
    <row r="137" spans="1:80" x14ac:dyDescent="0.2">
      <c r="A137" s="268"/>
      <c r="B137" s="272"/>
      <c r="C137" s="326" t="s">
        <v>254</v>
      </c>
      <c r="D137" s="327"/>
      <c r="E137" s="273">
        <v>32</v>
      </c>
      <c r="F137" s="274"/>
      <c r="G137" s="275"/>
      <c r="H137" s="276"/>
      <c r="I137" s="270"/>
      <c r="J137" s="277"/>
      <c r="K137" s="270"/>
      <c r="M137" s="271" t="s">
        <v>254</v>
      </c>
      <c r="O137" s="259"/>
    </row>
    <row r="138" spans="1:80" x14ac:dyDescent="0.2">
      <c r="A138" s="268"/>
      <c r="B138" s="272"/>
      <c r="C138" s="326" t="s">
        <v>255</v>
      </c>
      <c r="D138" s="327"/>
      <c r="E138" s="273">
        <v>24</v>
      </c>
      <c r="F138" s="274"/>
      <c r="G138" s="275"/>
      <c r="H138" s="276"/>
      <c r="I138" s="270"/>
      <c r="J138" s="277"/>
      <c r="K138" s="270"/>
      <c r="M138" s="271" t="s">
        <v>255</v>
      </c>
      <c r="O138" s="259"/>
    </row>
    <row r="139" spans="1:80" x14ac:dyDescent="0.2">
      <c r="A139" s="278"/>
      <c r="B139" s="279" t="s">
        <v>101</v>
      </c>
      <c r="C139" s="280" t="s">
        <v>242</v>
      </c>
      <c r="D139" s="281"/>
      <c r="E139" s="282"/>
      <c r="F139" s="283"/>
      <c r="G139" s="284">
        <f>SUM(G128:G138)</f>
        <v>0</v>
      </c>
      <c r="H139" s="285"/>
      <c r="I139" s="286">
        <f>SUM(I128:I138)</f>
        <v>0</v>
      </c>
      <c r="J139" s="285"/>
      <c r="K139" s="286">
        <f>SUM(K128:K138)</f>
        <v>0</v>
      </c>
      <c r="O139" s="259">
        <v>4</v>
      </c>
      <c r="BA139" s="287">
        <f>SUM(BA128:BA138)</f>
        <v>0</v>
      </c>
      <c r="BB139" s="287">
        <f>SUM(BB128:BB138)</f>
        <v>0</v>
      </c>
      <c r="BC139" s="287">
        <f>SUM(BC128:BC138)</f>
        <v>0</v>
      </c>
      <c r="BD139" s="287">
        <f>SUM(BD128:BD138)</f>
        <v>0</v>
      </c>
      <c r="BE139" s="287">
        <f>SUM(BE128:BE138)</f>
        <v>0</v>
      </c>
    </row>
    <row r="140" spans="1:80" x14ac:dyDescent="0.2">
      <c r="A140" s="249" t="s">
        <v>97</v>
      </c>
      <c r="B140" s="250" t="s">
        <v>256</v>
      </c>
      <c r="C140" s="251" t="s">
        <v>257</v>
      </c>
      <c r="D140" s="252"/>
      <c r="E140" s="253"/>
      <c r="F140" s="253"/>
      <c r="G140" s="254"/>
      <c r="H140" s="255"/>
      <c r="I140" s="256"/>
      <c r="J140" s="257"/>
      <c r="K140" s="258"/>
      <c r="O140" s="259">
        <v>1</v>
      </c>
    </row>
    <row r="141" spans="1:80" x14ac:dyDescent="0.2">
      <c r="A141" s="260">
        <v>19</v>
      </c>
      <c r="B141" s="261" t="s">
        <v>259</v>
      </c>
      <c r="C141" s="262" t="s">
        <v>260</v>
      </c>
      <c r="D141" s="263" t="s">
        <v>122</v>
      </c>
      <c r="E141" s="264">
        <v>1624</v>
      </c>
      <c r="F141" s="264">
        <v>0</v>
      </c>
      <c r="G141" s="265">
        <f>E141*F141</f>
        <v>0</v>
      </c>
      <c r="H141" s="266">
        <v>4.0000000000000003E-5</v>
      </c>
      <c r="I141" s="267">
        <f>E141*H141</f>
        <v>6.4960000000000004E-2</v>
      </c>
      <c r="J141" s="266">
        <v>0</v>
      </c>
      <c r="K141" s="267">
        <f>E141*J141</f>
        <v>0</v>
      </c>
      <c r="O141" s="259">
        <v>2</v>
      </c>
      <c r="AA141" s="232">
        <v>1</v>
      </c>
      <c r="AB141" s="232">
        <v>1</v>
      </c>
      <c r="AC141" s="232">
        <v>1</v>
      </c>
      <c r="AZ141" s="232">
        <v>1</v>
      </c>
      <c r="BA141" s="232">
        <f>IF(AZ141=1,G141,0)</f>
        <v>0</v>
      </c>
      <c r="BB141" s="232">
        <f>IF(AZ141=2,G141,0)</f>
        <v>0</v>
      </c>
      <c r="BC141" s="232">
        <f>IF(AZ141=3,G141,0)</f>
        <v>0</v>
      </c>
      <c r="BD141" s="232">
        <f>IF(AZ141=4,G141,0)</f>
        <v>0</v>
      </c>
      <c r="BE141" s="232">
        <f>IF(AZ141=5,G141,0)</f>
        <v>0</v>
      </c>
      <c r="CA141" s="259">
        <v>1</v>
      </c>
      <c r="CB141" s="259">
        <v>1</v>
      </c>
    </row>
    <row r="142" spans="1:80" ht="45" x14ac:dyDescent="0.2">
      <c r="A142" s="268"/>
      <c r="B142" s="269"/>
      <c r="C142" s="328" t="s">
        <v>261</v>
      </c>
      <c r="D142" s="329"/>
      <c r="E142" s="329"/>
      <c r="F142" s="329"/>
      <c r="G142" s="330"/>
      <c r="I142" s="270"/>
      <c r="K142" s="270"/>
      <c r="L142" s="271" t="s">
        <v>261</v>
      </c>
      <c r="O142" s="259">
        <v>3</v>
      </c>
    </row>
    <row r="143" spans="1:80" x14ac:dyDescent="0.2">
      <c r="A143" s="268"/>
      <c r="B143" s="272"/>
      <c r="C143" s="326" t="s">
        <v>262</v>
      </c>
      <c r="D143" s="327"/>
      <c r="E143" s="273">
        <v>1624</v>
      </c>
      <c r="F143" s="274"/>
      <c r="G143" s="275"/>
      <c r="H143" s="276"/>
      <c r="I143" s="270"/>
      <c r="J143" s="277"/>
      <c r="K143" s="270"/>
      <c r="M143" s="271" t="s">
        <v>262</v>
      </c>
      <c r="O143" s="259"/>
    </row>
    <row r="144" spans="1:80" x14ac:dyDescent="0.2">
      <c r="A144" s="278"/>
      <c r="B144" s="279" t="s">
        <v>101</v>
      </c>
      <c r="C144" s="280" t="s">
        <v>258</v>
      </c>
      <c r="D144" s="281"/>
      <c r="E144" s="282"/>
      <c r="F144" s="283"/>
      <c r="G144" s="284">
        <f>SUM(G140:G143)</f>
        <v>0</v>
      </c>
      <c r="H144" s="285"/>
      <c r="I144" s="286">
        <f>SUM(I140:I143)</f>
        <v>6.4960000000000004E-2</v>
      </c>
      <c r="J144" s="285"/>
      <c r="K144" s="286">
        <f>SUM(K140:K143)</f>
        <v>0</v>
      </c>
      <c r="O144" s="259">
        <v>4</v>
      </c>
      <c r="BA144" s="287">
        <f>SUM(BA140:BA143)</f>
        <v>0</v>
      </c>
      <c r="BB144" s="287">
        <f>SUM(BB140:BB143)</f>
        <v>0</v>
      </c>
      <c r="BC144" s="287">
        <f>SUM(BC140:BC143)</f>
        <v>0</v>
      </c>
      <c r="BD144" s="287">
        <f>SUM(BD140:BD143)</f>
        <v>0</v>
      </c>
      <c r="BE144" s="287">
        <f>SUM(BE140:BE143)</f>
        <v>0</v>
      </c>
    </row>
    <row r="145" spans="1:80" x14ac:dyDescent="0.2">
      <c r="A145" s="249" t="s">
        <v>97</v>
      </c>
      <c r="B145" s="250" t="s">
        <v>263</v>
      </c>
      <c r="C145" s="251" t="s">
        <v>264</v>
      </c>
      <c r="D145" s="252"/>
      <c r="E145" s="253"/>
      <c r="F145" s="253"/>
      <c r="G145" s="254"/>
      <c r="H145" s="255"/>
      <c r="I145" s="256"/>
      <c r="J145" s="257"/>
      <c r="K145" s="258"/>
      <c r="O145" s="259">
        <v>1</v>
      </c>
    </row>
    <row r="146" spans="1:80" x14ac:dyDescent="0.2">
      <c r="A146" s="260">
        <v>20</v>
      </c>
      <c r="B146" s="261" t="s">
        <v>266</v>
      </c>
      <c r="C146" s="262" t="s">
        <v>267</v>
      </c>
      <c r="D146" s="263" t="s">
        <v>117</v>
      </c>
      <c r="E146" s="264">
        <v>0.22950000000000001</v>
      </c>
      <c r="F146" s="264">
        <v>0</v>
      </c>
      <c r="G146" s="265">
        <f>E146*F146</f>
        <v>0</v>
      </c>
      <c r="H146" s="266">
        <v>1.47E-3</v>
      </c>
      <c r="I146" s="267">
        <f>E146*H146</f>
        <v>3.3736500000000001E-4</v>
      </c>
      <c r="J146" s="266">
        <v>-2.4</v>
      </c>
      <c r="K146" s="267">
        <f>E146*J146</f>
        <v>-0.55079999999999996</v>
      </c>
      <c r="O146" s="259">
        <v>2</v>
      </c>
      <c r="AA146" s="232">
        <v>1</v>
      </c>
      <c r="AB146" s="232">
        <v>1</v>
      </c>
      <c r="AC146" s="232">
        <v>1</v>
      </c>
      <c r="AZ146" s="232">
        <v>1</v>
      </c>
      <c r="BA146" s="232">
        <f>IF(AZ146=1,G146,0)</f>
        <v>0</v>
      </c>
      <c r="BB146" s="232">
        <f>IF(AZ146=2,G146,0)</f>
        <v>0</v>
      </c>
      <c r="BC146" s="232">
        <f>IF(AZ146=3,G146,0)</f>
        <v>0</v>
      </c>
      <c r="BD146" s="232">
        <f>IF(AZ146=4,G146,0)</f>
        <v>0</v>
      </c>
      <c r="BE146" s="232">
        <f>IF(AZ146=5,G146,0)</f>
        <v>0</v>
      </c>
      <c r="CA146" s="259">
        <v>1</v>
      </c>
      <c r="CB146" s="259">
        <v>1</v>
      </c>
    </row>
    <row r="147" spans="1:80" x14ac:dyDescent="0.2">
      <c r="A147" s="268"/>
      <c r="B147" s="272"/>
      <c r="C147" s="326" t="s">
        <v>268</v>
      </c>
      <c r="D147" s="327"/>
      <c r="E147" s="273">
        <v>0</v>
      </c>
      <c r="F147" s="274"/>
      <c r="G147" s="275"/>
      <c r="H147" s="276"/>
      <c r="I147" s="270"/>
      <c r="J147" s="277"/>
      <c r="K147" s="270"/>
      <c r="M147" s="271">
        <v>0</v>
      </c>
      <c r="O147" s="259"/>
    </row>
    <row r="148" spans="1:80" x14ac:dyDescent="0.2">
      <c r="A148" s="268"/>
      <c r="B148" s="272"/>
      <c r="C148" s="326" t="s">
        <v>269</v>
      </c>
      <c r="D148" s="327"/>
      <c r="E148" s="273">
        <v>0.22950000000000001</v>
      </c>
      <c r="F148" s="274"/>
      <c r="G148" s="275"/>
      <c r="H148" s="276"/>
      <c r="I148" s="270"/>
      <c r="J148" s="277"/>
      <c r="K148" s="270"/>
      <c r="M148" s="271" t="s">
        <v>269</v>
      </c>
      <c r="O148" s="259"/>
    </row>
    <row r="149" spans="1:80" x14ac:dyDescent="0.2">
      <c r="A149" s="260">
        <v>21</v>
      </c>
      <c r="B149" s="261" t="s">
        <v>270</v>
      </c>
      <c r="C149" s="262" t="s">
        <v>271</v>
      </c>
      <c r="D149" s="263" t="s">
        <v>245</v>
      </c>
      <c r="E149" s="264">
        <v>84</v>
      </c>
      <c r="F149" s="264">
        <v>0</v>
      </c>
      <c r="G149" s="265">
        <f>E149*F149</f>
        <v>0</v>
      </c>
      <c r="H149" s="266">
        <v>0</v>
      </c>
      <c r="I149" s="267">
        <f>E149*H149</f>
        <v>0</v>
      </c>
      <c r="J149" s="266">
        <v>0</v>
      </c>
      <c r="K149" s="267">
        <f>E149*J149</f>
        <v>0</v>
      </c>
      <c r="O149" s="259">
        <v>2</v>
      </c>
      <c r="AA149" s="232">
        <v>1</v>
      </c>
      <c r="AB149" s="232">
        <v>1</v>
      </c>
      <c r="AC149" s="232">
        <v>1</v>
      </c>
      <c r="AZ149" s="232">
        <v>1</v>
      </c>
      <c r="BA149" s="232">
        <f>IF(AZ149=1,G149,0)</f>
        <v>0</v>
      </c>
      <c r="BB149" s="232">
        <f>IF(AZ149=2,G149,0)</f>
        <v>0</v>
      </c>
      <c r="BC149" s="232">
        <f>IF(AZ149=3,G149,0)</f>
        <v>0</v>
      </c>
      <c r="BD149" s="232">
        <f>IF(AZ149=4,G149,0)</f>
        <v>0</v>
      </c>
      <c r="BE149" s="232">
        <f>IF(AZ149=5,G149,0)</f>
        <v>0</v>
      </c>
      <c r="CA149" s="259">
        <v>1</v>
      </c>
      <c r="CB149" s="259">
        <v>1</v>
      </c>
    </row>
    <row r="150" spans="1:80" x14ac:dyDescent="0.2">
      <c r="A150" s="268"/>
      <c r="B150" s="272"/>
      <c r="C150" s="326" t="s">
        <v>118</v>
      </c>
      <c r="D150" s="327"/>
      <c r="E150" s="273">
        <v>0</v>
      </c>
      <c r="F150" s="274"/>
      <c r="G150" s="275"/>
      <c r="H150" s="276"/>
      <c r="I150" s="270"/>
      <c r="J150" s="277"/>
      <c r="K150" s="270"/>
      <c r="M150" s="271" t="s">
        <v>118</v>
      </c>
      <c r="O150" s="259"/>
    </row>
    <row r="151" spans="1:80" x14ac:dyDescent="0.2">
      <c r="A151" s="268"/>
      <c r="B151" s="272"/>
      <c r="C151" s="326" t="s">
        <v>272</v>
      </c>
      <c r="D151" s="327"/>
      <c r="E151" s="273">
        <v>25</v>
      </c>
      <c r="F151" s="274"/>
      <c r="G151" s="275"/>
      <c r="H151" s="276"/>
      <c r="I151" s="270"/>
      <c r="J151" s="277"/>
      <c r="K151" s="270"/>
      <c r="M151" s="271" t="s">
        <v>272</v>
      </c>
      <c r="O151" s="259"/>
    </row>
    <row r="152" spans="1:80" x14ac:dyDescent="0.2">
      <c r="A152" s="268"/>
      <c r="B152" s="272"/>
      <c r="C152" s="326" t="s">
        <v>273</v>
      </c>
      <c r="D152" s="327"/>
      <c r="E152" s="273">
        <v>25</v>
      </c>
      <c r="F152" s="274"/>
      <c r="G152" s="275"/>
      <c r="H152" s="276"/>
      <c r="I152" s="270"/>
      <c r="J152" s="277"/>
      <c r="K152" s="270"/>
      <c r="M152" s="271" t="s">
        <v>273</v>
      </c>
      <c r="O152" s="259"/>
    </row>
    <row r="153" spans="1:80" x14ac:dyDescent="0.2">
      <c r="A153" s="268"/>
      <c r="B153" s="272"/>
      <c r="C153" s="326" t="s">
        <v>274</v>
      </c>
      <c r="D153" s="327"/>
      <c r="E153" s="273">
        <v>27</v>
      </c>
      <c r="F153" s="274"/>
      <c r="G153" s="275"/>
      <c r="H153" s="276"/>
      <c r="I153" s="270"/>
      <c r="J153" s="277"/>
      <c r="K153" s="270"/>
      <c r="M153" s="271" t="s">
        <v>274</v>
      </c>
      <c r="O153" s="259"/>
    </row>
    <row r="154" spans="1:80" x14ac:dyDescent="0.2">
      <c r="A154" s="268"/>
      <c r="B154" s="272"/>
      <c r="C154" s="326" t="s">
        <v>275</v>
      </c>
      <c r="D154" s="327"/>
      <c r="E154" s="273">
        <v>7</v>
      </c>
      <c r="F154" s="274"/>
      <c r="G154" s="275"/>
      <c r="H154" s="276"/>
      <c r="I154" s="270"/>
      <c r="J154" s="277"/>
      <c r="K154" s="270"/>
      <c r="M154" s="271" t="s">
        <v>275</v>
      </c>
      <c r="O154" s="259"/>
    </row>
    <row r="155" spans="1:80" x14ac:dyDescent="0.2">
      <c r="A155" s="260">
        <v>22</v>
      </c>
      <c r="B155" s="261" t="s">
        <v>276</v>
      </c>
      <c r="C155" s="262" t="s">
        <v>277</v>
      </c>
      <c r="D155" s="263" t="s">
        <v>245</v>
      </c>
      <c r="E155" s="264">
        <v>177</v>
      </c>
      <c r="F155" s="264">
        <v>0</v>
      </c>
      <c r="G155" s="265">
        <f>E155*F155</f>
        <v>0</v>
      </c>
      <c r="H155" s="266">
        <v>0</v>
      </c>
      <c r="I155" s="267">
        <f>E155*H155</f>
        <v>0</v>
      </c>
      <c r="J155" s="266">
        <v>0</v>
      </c>
      <c r="K155" s="267">
        <f>E155*J155</f>
        <v>0</v>
      </c>
      <c r="O155" s="259">
        <v>2</v>
      </c>
      <c r="AA155" s="232">
        <v>1</v>
      </c>
      <c r="AB155" s="232">
        <v>1</v>
      </c>
      <c r="AC155" s="232">
        <v>1</v>
      </c>
      <c r="AZ155" s="232">
        <v>1</v>
      </c>
      <c r="BA155" s="232">
        <f>IF(AZ155=1,G155,0)</f>
        <v>0</v>
      </c>
      <c r="BB155" s="232">
        <f>IF(AZ155=2,G155,0)</f>
        <v>0</v>
      </c>
      <c r="BC155" s="232">
        <f>IF(AZ155=3,G155,0)</f>
        <v>0</v>
      </c>
      <c r="BD155" s="232">
        <f>IF(AZ155=4,G155,0)</f>
        <v>0</v>
      </c>
      <c r="BE155" s="232">
        <f>IF(AZ155=5,G155,0)</f>
        <v>0</v>
      </c>
      <c r="CA155" s="259">
        <v>1</v>
      </c>
      <c r="CB155" s="259">
        <v>1</v>
      </c>
    </row>
    <row r="156" spans="1:80" x14ac:dyDescent="0.2">
      <c r="A156" s="268"/>
      <c r="B156" s="272"/>
      <c r="C156" s="326" t="s">
        <v>118</v>
      </c>
      <c r="D156" s="327"/>
      <c r="E156" s="273">
        <v>0</v>
      </c>
      <c r="F156" s="274"/>
      <c r="G156" s="275"/>
      <c r="H156" s="276"/>
      <c r="I156" s="270"/>
      <c r="J156" s="277"/>
      <c r="K156" s="270"/>
      <c r="M156" s="271" t="s">
        <v>118</v>
      </c>
      <c r="O156" s="259"/>
    </row>
    <row r="157" spans="1:80" x14ac:dyDescent="0.2">
      <c r="A157" s="268"/>
      <c r="B157" s="272"/>
      <c r="C157" s="326" t="s">
        <v>278</v>
      </c>
      <c r="D157" s="327"/>
      <c r="E157" s="273">
        <v>51</v>
      </c>
      <c r="F157" s="274"/>
      <c r="G157" s="275"/>
      <c r="H157" s="276"/>
      <c r="I157" s="270"/>
      <c r="J157" s="277"/>
      <c r="K157" s="270"/>
      <c r="M157" s="271" t="s">
        <v>278</v>
      </c>
      <c r="O157" s="259"/>
    </row>
    <row r="158" spans="1:80" x14ac:dyDescent="0.2">
      <c r="A158" s="268"/>
      <c r="B158" s="272"/>
      <c r="C158" s="326" t="s">
        <v>279</v>
      </c>
      <c r="D158" s="327"/>
      <c r="E158" s="273">
        <v>51</v>
      </c>
      <c r="F158" s="274"/>
      <c r="G158" s="275"/>
      <c r="H158" s="276"/>
      <c r="I158" s="270"/>
      <c r="J158" s="277"/>
      <c r="K158" s="270"/>
      <c r="M158" s="271" t="s">
        <v>279</v>
      </c>
      <c r="O158" s="259"/>
    </row>
    <row r="159" spans="1:80" x14ac:dyDescent="0.2">
      <c r="A159" s="268"/>
      <c r="B159" s="272"/>
      <c r="C159" s="326" t="s">
        <v>280</v>
      </c>
      <c r="D159" s="327"/>
      <c r="E159" s="273">
        <v>46</v>
      </c>
      <c r="F159" s="274"/>
      <c r="G159" s="275"/>
      <c r="H159" s="276"/>
      <c r="I159" s="270"/>
      <c r="J159" s="277"/>
      <c r="K159" s="270"/>
      <c r="M159" s="271" t="s">
        <v>280</v>
      </c>
      <c r="O159" s="259"/>
    </row>
    <row r="160" spans="1:80" x14ac:dyDescent="0.2">
      <c r="A160" s="268"/>
      <c r="B160" s="272"/>
      <c r="C160" s="326" t="s">
        <v>281</v>
      </c>
      <c r="D160" s="327"/>
      <c r="E160" s="273">
        <v>29</v>
      </c>
      <c r="F160" s="274"/>
      <c r="G160" s="275"/>
      <c r="H160" s="276"/>
      <c r="I160" s="270"/>
      <c r="J160" s="277"/>
      <c r="K160" s="270"/>
      <c r="M160" s="271" t="s">
        <v>281</v>
      </c>
      <c r="O160" s="259"/>
    </row>
    <row r="161" spans="1:80" x14ac:dyDescent="0.2">
      <c r="A161" s="260">
        <v>23</v>
      </c>
      <c r="B161" s="261" t="s">
        <v>282</v>
      </c>
      <c r="C161" s="262" t="s">
        <v>283</v>
      </c>
      <c r="D161" s="263" t="s">
        <v>245</v>
      </c>
      <c r="E161" s="264">
        <v>5</v>
      </c>
      <c r="F161" s="264">
        <v>0</v>
      </c>
      <c r="G161" s="265">
        <f>E161*F161</f>
        <v>0</v>
      </c>
      <c r="H161" s="266">
        <v>0</v>
      </c>
      <c r="I161" s="267">
        <f>E161*H161</f>
        <v>0</v>
      </c>
      <c r="J161" s="266">
        <v>0</v>
      </c>
      <c r="K161" s="267">
        <f>E161*J161</f>
        <v>0</v>
      </c>
      <c r="O161" s="259">
        <v>2</v>
      </c>
      <c r="AA161" s="232">
        <v>1</v>
      </c>
      <c r="AB161" s="232">
        <v>1</v>
      </c>
      <c r="AC161" s="232">
        <v>1</v>
      </c>
      <c r="AZ161" s="232">
        <v>1</v>
      </c>
      <c r="BA161" s="232">
        <f>IF(AZ161=1,G161,0)</f>
        <v>0</v>
      </c>
      <c r="BB161" s="232">
        <f>IF(AZ161=2,G161,0)</f>
        <v>0</v>
      </c>
      <c r="BC161" s="232">
        <f>IF(AZ161=3,G161,0)</f>
        <v>0</v>
      </c>
      <c r="BD161" s="232">
        <f>IF(AZ161=4,G161,0)</f>
        <v>0</v>
      </c>
      <c r="BE161" s="232">
        <f>IF(AZ161=5,G161,0)</f>
        <v>0</v>
      </c>
      <c r="CA161" s="259">
        <v>1</v>
      </c>
      <c r="CB161" s="259">
        <v>1</v>
      </c>
    </row>
    <row r="162" spans="1:80" x14ac:dyDescent="0.2">
      <c r="A162" s="268"/>
      <c r="B162" s="272"/>
      <c r="C162" s="326" t="s">
        <v>118</v>
      </c>
      <c r="D162" s="327"/>
      <c r="E162" s="273">
        <v>0</v>
      </c>
      <c r="F162" s="274"/>
      <c r="G162" s="275"/>
      <c r="H162" s="276"/>
      <c r="I162" s="270"/>
      <c r="J162" s="277"/>
      <c r="K162" s="270"/>
      <c r="M162" s="271" t="s">
        <v>118</v>
      </c>
      <c r="O162" s="259"/>
    </row>
    <row r="163" spans="1:80" x14ac:dyDescent="0.2">
      <c r="A163" s="268"/>
      <c r="B163" s="272"/>
      <c r="C163" s="326" t="s">
        <v>284</v>
      </c>
      <c r="D163" s="327"/>
      <c r="E163" s="273">
        <v>1</v>
      </c>
      <c r="F163" s="274"/>
      <c r="G163" s="275"/>
      <c r="H163" s="276"/>
      <c r="I163" s="270"/>
      <c r="J163" s="277"/>
      <c r="K163" s="270"/>
      <c r="M163" s="271" t="s">
        <v>284</v>
      </c>
      <c r="O163" s="259"/>
    </row>
    <row r="164" spans="1:80" x14ac:dyDescent="0.2">
      <c r="A164" s="268"/>
      <c r="B164" s="272"/>
      <c r="C164" s="326" t="s">
        <v>285</v>
      </c>
      <c r="D164" s="327"/>
      <c r="E164" s="273">
        <v>1</v>
      </c>
      <c r="F164" s="274"/>
      <c r="G164" s="275"/>
      <c r="H164" s="276"/>
      <c r="I164" s="270"/>
      <c r="J164" s="277"/>
      <c r="K164" s="270"/>
      <c r="M164" s="271" t="s">
        <v>285</v>
      </c>
      <c r="O164" s="259"/>
    </row>
    <row r="165" spans="1:80" x14ac:dyDescent="0.2">
      <c r="A165" s="268"/>
      <c r="B165" s="272"/>
      <c r="C165" s="326" t="s">
        <v>286</v>
      </c>
      <c r="D165" s="327"/>
      <c r="E165" s="273">
        <v>3</v>
      </c>
      <c r="F165" s="274"/>
      <c r="G165" s="275"/>
      <c r="H165" s="276"/>
      <c r="I165" s="270"/>
      <c r="J165" s="277"/>
      <c r="K165" s="270"/>
      <c r="M165" s="271" t="s">
        <v>286</v>
      </c>
      <c r="O165" s="259"/>
    </row>
    <row r="166" spans="1:80" x14ac:dyDescent="0.2">
      <c r="A166" s="260">
        <v>24</v>
      </c>
      <c r="B166" s="261" t="s">
        <v>287</v>
      </c>
      <c r="C166" s="262" t="s">
        <v>288</v>
      </c>
      <c r="D166" s="263" t="s">
        <v>245</v>
      </c>
      <c r="E166" s="264">
        <v>14</v>
      </c>
      <c r="F166" s="264">
        <v>0</v>
      </c>
      <c r="G166" s="265">
        <f>E166*F166</f>
        <v>0</v>
      </c>
      <c r="H166" s="266">
        <v>0</v>
      </c>
      <c r="I166" s="267">
        <f>E166*H166</f>
        <v>0</v>
      </c>
      <c r="J166" s="266">
        <v>0</v>
      </c>
      <c r="K166" s="267">
        <f>E166*J166</f>
        <v>0</v>
      </c>
      <c r="O166" s="259">
        <v>2</v>
      </c>
      <c r="AA166" s="232">
        <v>1</v>
      </c>
      <c r="AB166" s="232">
        <v>1</v>
      </c>
      <c r="AC166" s="232">
        <v>1</v>
      </c>
      <c r="AZ166" s="232">
        <v>1</v>
      </c>
      <c r="BA166" s="232">
        <f>IF(AZ166=1,G166,0)</f>
        <v>0</v>
      </c>
      <c r="BB166" s="232">
        <f>IF(AZ166=2,G166,0)</f>
        <v>0</v>
      </c>
      <c r="BC166" s="232">
        <f>IF(AZ166=3,G166,0)</f>
        <v>0</v>
      </c>
      <c r="BD166" s="232">
        <f>IF(AZ166=4,G166,0)</f>
        <v>0</v>
      </c>
      <c r="BE166" s="232">
        <f>IF(AZ166=5,G166,0)</f>
        <v>0</v>
      </c>
      <c r="CA166" s="259">
        <v>1</v>
      </c>
      <c r="CB166" s="259">
        <v>1</v>
      </c>
    </row>
    <row r="167" spans="1:80" x14ac:dyDescent="0.2">
      <c r="A167" s="268"/>
      <c r="B167" s="272"/>
      <c r="C167" s="326" t="s">
        <v>118</v>
      </c>
      <c r="D167" s="327"/>
      <c r="E167" s="273">
        <v>0</v>
      </c>
      <c r="F167" s="274"/>
      <c r="G167" s="275"/>
      <c r="H167" s="276"/>
      <c r="I167" s="270"/>
      <c r="J167" s="277"/>
      <c r="K167" s="270"/>
      <c r="M167" s="271" t="s">
        <v>118</v>
      </c>
      <c r="O167" s="259"/>
    </row>
    <row r="168" spans="1:80" x14ac:dyDescent="0.2">
      <c r="A168" s="268"/>
      <c r="B168" s="272"/>
      <c r="C168" s="326" t="s">
        <v>289</v>
      </c>
      <c r="D168" s="327"/>
      <c r="E168" s="273">
        <v>2</v>
      </c>
      <c r="F168" s="274"/>
      <c r="G168" s="275"/>
      <c r="H168" s="276"/>
      <c r="I168" s="270"/>
      <c r="J168" s="277"/>
      <c r="K168" s="270"/>
      <c r="M168" s="271" t="s">
        <v>289</v>
      </c>
      <c r="O168" s="259"/>
    </row>
    <row r="169" spans="1:80" x14ac:dyDescent="0.2">
      <c r="A169" s="268"/>
      <c r="B169" s="272"/>
      <c r="C169" s="326" t="s">
        <v>290</v>
      </c>
      <c r="D169" s="327"/>
      <c r="E169" s="273">
        <v>2</v>
      </c>
      <c r="F169" s="274"/>
      <c r="G169" s="275"/>
      <c r="H169" s="276"/>
      <c r="I169" s="270"/>
      <c r="J169" s="277"/>
      <c r="K169" s="270"/>
      <c r="M169" s="271" t="s">
        <v>290</v>
      </c>
      <c r="O169" s="259"/>
    </row>
    <row r="170" spans="1:80" x14ac:dyDescent="0.2">
      <c r="A170" s="268"/>
      <c r="B170" s="272"/>
      <c r="C170" s="326" t="s">
        <v>286</v>
      </c>
      <c r="D170" s="327"/>
      <c r="E170" s="273">
        <v>3</v>
      </c>
      <c r="F170" s="274"/>
      <c r="G170" s="275"/>
      <c r="H170" s="276"/>
      <c r="I170" s="270"/>
      <c r="J170" s="277"/>
      <c r="K170" s="270"/>
      <c r="M170" s="271" t="s">
        <v>286</v>
      </c>
      <c r="O170" s="259"/>
    </row>
    <row r="171" spans="1:80" x14ac:dyDescent="0.2">
      <c r="A171" s="268"/>
      <c r="B171" s="272"/>
      <c r="C171" s="326" t="s">
        <v>275</v>
      </c>
      <c r="D171" s="327"/>
      <c r="E171" s="273">
        <v>7</v>
      </c>
      <c r="F171" s="274"/>
      <c r="G171" s="275"/>
      <c r="H171" s="276"/>
      <c r="I171" s="270"/>
      <c r="J171" s="277"/>
      <c r="K171" s="270"/>
      <c r="M171" s="271" t="s">
        <v>275</v>
      </c>
      <c r="O171" s="259"/>
    </row>
    <row r="172" spans="1:80" x14ac:dyDescent="0.2">
      <c r="A172" s="260">
        <v>25</v>
      </c>
      <c r="B172" s="261" t="s">
        <v>291</v>
      </c>
      <c r="C172" s="262" t="s">
        <v>292</v>
      </c>
      <c r="D172" s="263" t="s">
        <v>122</v>
      </c>
      <c r="E172" s="264">
        <v>11.1</v>
      </c>
      <c r="F172" s="264">
        <v>0</v>
      </c>
      <c r="G172" s="265">
        <f>E172*F172</f>
        <v>0</v>
      </c>
      <c r="H172" s="266">
        <v>2.1900000000000001E-3</v>
      </c>
      <c r="I172" s="267">
        <f>E172*H172</f>
        <v>2.4309000000000001E-2</v>
      </c>
      <c r="J172" s="266">
        <v>-7.4999999999999997E-2</v>
      </c>
      <c r="K172" s="267">
        <f>E172*J172</f>
        <v>-0.83249999999999991</v>
      </c>
      <c r="O172" s="259">
        <v>2</v>
      </c>
      <c r="AA172" s="232">
        <v>1</v>
      </c>
      <c r="AB172" s="232">
        <v>1</v>
      </c>
      <c r="AC172" s="232">
        <v>1</v>
      </c>
      <c r="AZ172" s="232">
        <v>1</v>
      </c>
      <c r="BA172" s="232">
        <f>IF(AZ172=1,G172,0)</f>
        <v>0</v>
      </c>
      <c r="BB172" s="232">
        <f>IF(AZ172=2,G172,0)</f>
        <v>0</v>
      </c>
      <c r="BC172" s="232">
        <f>IF(AZ172=3,G172,0)</f>
        <v>0</v>
      </c>
      <c r="BD172" s="232">
        <f>IF(AZ172=4,G172,0)</f>
        <v>0</v>
      </c>
      <c r="BE172" s="232">
        <f>IF(AZ172=5,G172,0)</f>
        <v>0</v>
      </c>
      <c r="CA172" s="259">
        <v>1</v>
      </c>
      <c r="CB172" s="259">
        <v>1</v>
      </c>
    </row>
    <row r="173" spans="1:80" x14ac:dyDescent="0.2">
      <c r="A173" s="268"/>
      <c r="B173" s="272"/>
      <c r="C173" s="326" t="s">
        <v>118</v>
      </c>
      <c r="D173" s="327"/>
      <c r="E173" s="273">
        <v>0</v>
      </c>
      <c r="F173" s="274"/>
      <c r="G173" s="275"/>
      <c r="H173" s="276"/>
      <c r="I173" s="270"/>
      <c r="J173" s="277"/>
      <c r="K173" s="270"/>
      <c r="M173" s="271" t="s">
        <v>118</v>
      </c>
      <c r="O173" s="259"/>
    </row>
    <row r="174" spans="1:80" x14ac:dyDescent="0.2">
      <c r="A174" s="268"/>
      <c r="B174" s="272"/>
      <c r="C174" s="326" t="s">
        <v>293</v>
      </c>
      <c r="D174" s="327"/>
      <c r="E174" s="273">
        <v>1.4</v>
      </c>
      <c r="F174" s="274"/>
      <c r="G174" s="275"/>
      <c r="H174" s="276"/>
      <c r="I174" s="270"/>
      <c r="J174" s="277"/>
      <c r="K174" s="270"/>
      <c r="M174" s="271" t="s">
        <v>293</v>
      </c>
      <c r="O174" s="259"/>
    </row>
    <row r="175" spans="1:80" x14ac:dyDescent="0.2">
      <c r="A175" s="268"/>
      <c r="B175" s="272"/>
      <c r="C175" s="326" t="s">
        <v>294</v>
      </c>
      <c r="D175" s="327"/>
      <c r="E175" s="273">
        <v>1.4</v>
      </c>
      <c r="F175" s="274"/>
      <c r="G175" s="275"/>
      <c r="H175" s="276"/>
      <c r="I175" s="270"/>
      <c r="J175" s="277"/>
      <c r="K175" s="270"/>
      <c r="M175" s="271" t="s">
        <v>294</v>
      </c>
      <c r="O175" s="259"/>
    </row>
    <row r="176" spans="1:80" x14ac:dyDescent="0.2">
      <c r="A176" s="268"/>
      <c r="B176" s="272"/>
      <c r="C176" s="326" t="s">
        <v>295</v>
      </c>
      <c r="D176" s="327"/>
      <c r="E176" s="273">
        <v>2.89</v>
      </c>
      <c r="F176" s="274"/>
      <c r="G176" s="275"/>
      <c r="H176" s="276"/>
      <c r="I176" s="270"/>
      <c r="J176" s="277"/>
      <c r="K176" s="270"/>
      <c r="M176" s="271" t="s">
        <v>295</v>
      </c>
      <c r="O176" s="259"/>
    </row>
    <row r="177" spans="1:80" x14ac:dyDescent="0.2">
      <c r="A177" s="268"/>
      <c r="B177" s="272"/>
      <c r="C177" s="326" t="s">
        <v>296</v>
      </c>
      <c r="D177" s="327"/>
      <c r="E177" s="273">
        <v>5.41</v>
      </c>
      <c r="F177" s="274"/>
      <c r="G177" s="275"/>
      <c r="H177" s="276"/>
      <c r="I177" s="270"/>
      <c r="J177" s="277"/>
      <c r="K177" s="270"/>
      <c r="M177" s="271" t="s">
        <v>296</v>
      </c>
      <c r="O177" s="259"/>
    </row>
    <row r="178" spans="1:80" x14ac:dyDescent="0.2">
      <c r="A178" s="260">
        <v>26</v>
      </c>
      <c r="B178" s="261" t="s">
        <v>297</v>
      </c>
      <c r="C178" s="262" t="s">
        <v>298</v>
      </c>
      <c r="D178" s="263" t="s">
        <v>122</v>
      </c>
      <c r="E178" s="264">
        <v>3.5</v>
      </c>
      <c r="F178" s="264">
        <v>0</v>
      </c>
      <c r="G178" s="265">
        <f>E178*F178</f>
        <v>0</v>
      </c>
      <c r="H178" s="266">
        <v>1E-3</v>
      </c>
      <c r="I178" s="267">
        <f>E178*H178</f>
        <v>3.5000000000000001E-3</v>
      </c>
      <c r="J178" s="266">
        <v>-6.2E-2</v>
      </c>
      <c r="K178" s="267">
        <f>E178*J178</f>
        <v>-0.217</v>
      </c>
      <c r="O178" s="259">
        <v>2</v>
      </c>
      <c r="AA178" s="232">
        <v>1</v>
      </c>
      <c r="AB178" s="232">
        <v>1</v>
      </c>
      <c r="AC178" s="232">
        <v>1</v>
      </c>
      <c r="AZ178" s="232">
        <v>1</v>
      </c>
      <c r="BA178" s="232">
        <f>IF(AZ178=1,G178,0)</f>
        <v>0</v>
      </c>
      <c r="BB178" s="232">
        <f>IF(AZ178=2,G178,0)</f>
        <v>0</v>
      </c>
      <c r="BC178" s="232">
        <f>IF(AZ178=3,G178,0)</f>
        <v>0</v>
      </c>
      <c r="BD178" s="232">
        <f>IF(AZ178=4,G178,0)</f>
        <v>0</v>
      </c>
      <c r="BE178" s="232">
        <f>IF(AZ178=5,G178,0)</f>
        <v>0</v>
      </c>
      <c r="CA178" s="259">
        <v>1</v>
      </c>
      <c r="CB178" s="259">
        <v>1</v>
      </c>
    </row>
    <row r="179" spans="1:80" x14ac:dyDescent="0.2">
      <c r="A179" s="268"/>
      <c r="B179" s="272"/>
      <c r="C179" s="326" t="s">
        <v>118</v>
      </c>
      <c r="D179" s="327"/>
      <c r="E179" s="273">
        <v>0</v>
      </c>
      <c r="F179" s="274"/>
      <c r="G179" s="275"/>
      <c r="H179" s="276"/>
      <c r="I179" s="270"/>
      <c r="J179" s="277"/>
      <c r="K179" s="270"/>
      <c r="M179" s="271" t="s">
        <v>118</v>
      </c>
      <c r="O179" s="259"/>
    </row>
    <row r="180" spans="1:80" x14ac:dyDescent="0.2">
      <c r="A180" s="268"/>
      <c r="B180" s="272"/>
      <c r="C180" s="326" t="s">
        <v>299</v>
      </c>
      <c r="D180" s="327"/>
      <c r="E180" s="273">
        <v>1.9</v>
      </c>
      <c r="F180" s="274"/>
      <c r="G180" s="275"/>
      <c r="H180" s="276"/>
      <c r="I180" s="270"/>
      <c r="J180" s="277"/>
      <c r="K180" s="270"/>
      <c r="M180" s="271" t="s">
        <v>299</v>
      </c>
      <c r="O180" s="259"/>
    </row>
    <row r="181" spans="1:80" x14ac:dyDescent="0.2">
      <c r="A181" s="268"/>
      <c r="B181" s="272"/>
      <c r="C181" s="326" t="s">
        <v>300</v>
      </c>
      <c r="D181" s="327"/>
      <c r="E181" s="273">
        <v>1.6</v>
      </c>
      <c r="F181" s="274"/>
      <c r="G181" s="275"/>
      <c r="H181" s="276"/>
      <c r="I181" s="270"/>
      <c r="J181" s="277"/>
      <c r="K181" s="270"/>
      <c r="M181" s="271" t="s">
        <v>300</v>
      </c>
      <c r="O181" s="259"/>
    </row>
    <row r="182" spans="1:80" x14ac:dyDescent="0.2">
      <c r="A182" s="260">
        <v>27</v>
      </c>
      <c r="B182" s="261" t="s">
        <v>301</v>
      </c>
      <c r="C182" s="262" t="s">
        <v>302</v>
      </c>
      <c r="D182" s="263" t="s">
        <v>122</v>
      </c>
      <c r="E182" s="264">
        <v>119</v>
      </c>
      <c r="F182" s="264">
        <v>0</v>
      </c>
      <c r="G182" s="265">
        <f>E182*F182</f>
        <v>0</v>
      </c>
      <c r="H182" s="266">
        <v>9.2000000000000003E-4</v>
      </c>
      <c r="I182" s="267">
        <f>E182*H182</f>
        <v>0.10948000000000001</v>
      </c>
      <c r="J182" s="266">
        <v>-5.3999999999999999E-2</v>
      </c>
      <c r="K182" s="267">
        <f>E182*J182</f>
        <v>-6.4260000000000002</v>
      </c>
      <c r="O182" s="259">
        <v>2</v>
      </c>
      <c r="AA182" s="232">
        <v>1</v>
      </c>
      <c r="AB182" s="232">
        <v>1</v>
      </c>
      <c r="AC182" s="232">
        <v>1</v>
      </c>
      <c r="AZ182" s="232">
        <v>1</v>
      </c>
      <c r="BA182" s="232">
        <f>IF(AZ182=1,G182,0)</f>
        <v>0</v>
      </c>
      <c r="BB182" s="232">
        <f>IF(AZ182=2,G182,0)</f>
        <v>0</v>
      </c>
      <c r="BC182" s="232">
        <f>IF(AZ182=3,G182,0)</f>
        <v>0</v>
      </c>
      <c r="BD182" s="232">
        <f>IF(AZ182=4,G182,0)</f>
        <v>0</v>
      </c>
      <c r="BE182" s="232">
        <f>IF(AZ182=5,G182,0)</f>
        <v>0</v>
      </c>
      <c r="CA182" s="259">
        <v>1</v>
      </c>
      <c r="CB182" s="259">
        <v>1</v>
      </c>
    </row>
    <row r="183" spans="1:80" x14ac:dyDescent="0.2">
      <c r="A183" s="268"/>
      <c r="B183" s="272"/>
      <c r="C183" s="326" t="s">
        <v>118</v>
      </c>
      <c r="D183" s="327"/>
      <c r="E183" s="273">
        <v>0</v>
      </c>
      <c r="F183" s="274"/>
      <c r="G183" s="275"/>
      <c r="H183" s="276"/>
      <c r="I183" s="270"/>
      <c r="J183" s="277"/>
      <c r="K183" s="270"/>
      <c r="M183" s="271" t="s">
        <v>118</v>
      </c>
      <c r="O183" s="259"/>
    </row>
    <row r="184" spans="1:80" x14ac:dyDescent="0.2">
      <c r="A184" s="268"/>
      <c r="B184" s="272"/>
      <c r="C184" s="326" t="s">
        <v>303</v>
      </c>
      <c r="D184" s="327"/>
      <c r="E184" s="273">
        <v>25.98</v>
      </c>
      <c r="F184" s="274"/>
      <c r="G184" s="275"/>
      <c r="H184" s="276"/>
      <c r="I184" s="270"/>
      <c r="J184" s="277"/>
      <c r="K184" s="270"/>
      <c r="M184" s="271" t="s">
        <v>303</v>
      </c>
      <c r="O184" s="259"/>
    </row>
    <row r="185" spans="1:80" x14ac:dyDescent="0.2">
      <c r="A185" s="268"/>
      <c r="B185" s="272"/>
      <c r="C185" s="326" t="s">
        <v>304</v>
      </c>
      <c r="D185" s="327"/>
      <c r="E185" s="273">
        <v>25.98</v>
      </c>
      <c r="F185" s="274"/>
      <c r="G185" s="275"/>
      <c r="H185" s="276"/>
      <c r="I185" s="270"/>
      <c r="J185" s="277"/>
      <c r="K185" s="270"/>
      <c r="M185" s="271" t="s">
        <v>304</v>
      </c>
      <c r="O185" s="259"/>
    </row>
    <row r="186" spans="1:80" x14ac:dyDescent="0.2">
      <c r="A186" s="268"/>
      <c r="B186" s="272"/>
      <c r="C186" s="326" t="s">
        <v>305</v>
      </c>
      <c r="D186" s="327"/>
      <c r="E186" s="273">
        <v>25.98</v>
      </c>
      <c r="F186" s="274"/>
      <c r="G186" s="275"/>
      <c r="H186" s="276"/>
      <c r="I186" s="270"/>
      <c r="J186" s="277"/>
      <c r="K186" s="270"/>
      <c r="M186" s="271" t="s">
        <v>305</v>
      </c>
      <c r="O186" s="259"/>
    </row>
    <row r="187" spans="1:80" x14ac:dyDescent="0.2">
      <c r="A187" s="268"/>
      <c r="B187" s="272"/>
      <c r="C187" s="326" t="s">
        <v>306</v>
      </c>
      <c r="D187" s="327"/>
      <c r="E187" s="273">
        <v>41.06</v>
      </c>
      <c r="F187" s="274"/>
      <c r="G187" s="275"/>
      <c r="H187" s="276"/>
      <c r="I187" s="270"/>
      <c r="J187" s="277"/>
      <c r="K187" s="270"/>
      <c r="M187" s="271" t="s">
        <v>306</v>
      </c>
      <c r="O187" s="259"/>
    </row>
    <row r="188" spans="1:80" x14ac:dyDescent="0.2">
      <c r="A188" s="260">
        <v>28</v>
      </c>
      <c r="B188" s="261" t="s">
        <v>307</v>
      </c>
      <c r="C188" s="262" t="s">
        <v>308</v>
      </c>
      <c r="D188" s="263" t="s">
        <v>122</v>
      </c>
      <c r="E188" s="264">
        <v>290.8</v>
      </c>
      <c r="F188" s="264">
        <v>0</v>
      </c>
      <c r="G188" s="265">
        <f>E188*F188</f>
        <v>0</v>
      </c>
      <c r="H188" s="266">
        <v>8.1999999999999998E-4</v>
      </c>
      <c r="I188" s="267">
        <f>E188*H188</f>
        <v>0.238456</v>
      </c>
      <c r="J188" s="266">
        <v>-4.7E-2</v>
      </c>
      <c r="K188" s="267">
        <f>E188*J188</f>
        <v>-13.6676</v>
      </c>
      <c r="O188" s="259">
        <v>2</v>
      </c>
      <c r="AA188" s="232">
        <v>1</v>
      </c>
      <c r="AB188" s="232">
        <v>1</v>
      </c>
      <c r="AC188" s="232">
        <v>1</v>
      </c>
      <c r="AZ188" s="232">
        <v>1</v>
      </c>
      <c r="BA188" s="232">
        <f>IF(AZ188=1,G188,0)</f>
        <v>0</v>
      </c>
      <c r="BB188" s="232">
        <f>IF(AZ188=2,G188,0)</f>
        <v>0</v>
      </c>
      <c r="BC188" s="232">
        <f>IF(AZ188=3,G188,0)</f>
        <v>0</v>
      </c>
      <c r="BD188" s="232">
        <f>IF(AZ188=4,G188,0)</f>
        <v>0</v>
      </c>
      <c r="BE188" s="232">
        <f>IF(AZ188=5,G188,0)</f>
        <v>0</v>
      </c>
      <c r="CA188" s="259">
        <v>1</v>
      </c>
      <c r="CB188" s="259">
        <v>1</v>
      </c>
    </row>
    <row r="189" spans="1:80" x14ac:dyDescent="0.2">
      <c r="A189" s="268"/>
      <c r="B189" s="272"/>
      <c r="C189" s="326" t="s">
        <v>118</v>
      </c>
      <c r="D189" s="327"/>
      <c r="E189" s="273">
        <v>0</v>
      </c>
      <c r="F189" s="274"/>
      <c r="G189" s="275"/>
      <c r="H189" s="276"/>
      <c r="I189" s="270"/>
      <c r="J189" s="277"/>
      <c r="K189" s="270"/>
      <c r="M189" s="271" t="s">
        <v>118</v>
      </c>
      <c r="O189" s="259"/>
    </row>
    <row r="190" spans="1:80" x14ac:dyDescent="0.2">
      <c r="A190" s="268"/>
      <c r="B190" s="272"/>
      <c r="C190" s="326" t="s">
        <v>309</v>
      </c>
      <c r="D190" s="327"/>
      <c r="E190" s="273">
        <v>93.292000000000002</v>
      </c>
      <c r="F190" s="274"/>
      <c r="G190" s="275"/>
      <c r="H190" s="276"/>
      <c r="I190" s="270"/>
      <c r="J190" s="277"/>
      <c r="K190" s="270"/>
      <c r="M190" s="271" t="s">
        <v>309</v>
      </c>
      <c r="O190" s="259"/>
    </row>
    <row r="191" spans="1:80" x14ac:dyDescent="0.2">
      <c r="A191" s="268"/>
      <c r="B191" s="272"/>
      <c r="C191" s="326" t="s">
        <v>310</v>
      </c>
      <c r="D191" s="327"/>
      <c r="E191" s="273">
        <v>93.292000000000002</v>
      </c>
      <c r="F191" s="274"/>
      <c r="G191" s="275"/>
      <c r="H191" s="276"/>
      <c r="I191" s="270"/>
      <c r="J191" s="277"/>
      <c r="K191" s="270"/>
      <c r="M191" s="271" t="s">
        <v>310</v>
      </c>
      <c r="O191" s="259"/>
    </row>
    <row r="192" spans="1:80" x14ac:dyDescent="0.2">
      <c r="A192" s="268"/>
      <c r="B192" s="272"/>
      <c r="C192" s="326" t="s">
        <v>311</v>
      </c>
      <c r="D192" s="327"/>
      <c r="E192" s="273">
        <v>85.197000000000003</v>
      </c>
      <c r="F192" s="274"/>
      <c r="G192" s="275"/>
      <c r="H192" s="276"/>
      <c r="I192" s="270"/>
      <c r="J192" s="277"/>
      <c r="K192" s="270"/>
      <c r="M192" s="271" t="s">
        <v>311</v>
      </c>
      <c r="O192" s="259"/>
    </row>
    <row r="193" spans="1:80" x14ac:dyDescent="0.2">
      <c r="A193" s="268"/>
      <c r="B193" s="272"/>
      <c r="C193" s="326" t="s">
        <v>312</v>
      </c>
      <c r="D193" s="327"/>
      <c r="E193" s="273">
        <v>19.018999999999998</v>
      </c>
      <c r="F193" s="274"/>
      <c r="G193" s="275"/>
      <c r="H193" s="276"/>
      <c r="I193" s="270"/>
      <c r="J193" s="277"/>
      <c r="K193" s="270"/>
      <c r="M193" s="271" t="s">
        <v>312</v>
      </c>
      <c r="O193" s="259"/>
    </row>
    <row r="194" spans="1:80" x14ac:dyDescent="0.2">
      <c r="A194" s="260">
        <v>29</v>
      </c>
      <c r="B194" s="261" t="s">
        <v>313</v>
      </c>
      <c r="C194" s="262" t="s">
        <v>314</v>
      </c>
      <c r="D194" s="263" t="s">
        <v>122</v>
      </c>
      <c r="E194" s="264">
        <v>5.7</v>
      </c>
      <c r="F194" s="264">
        <v>0</v>
      </c>
      <c r="G194" s="265">
        <f>E194*F194</f>
        <v>0</v>
      </c>
      <c r="H194" s="266">
        <v>1.17E-3</v>
      </c>
      <c r="I194" s="267">
        <f>E194*H194</f>
        <v>6.6690000000000004E-3</v>
      </c>
      <c r="J194" s="266">
        <v>-8.7999999999999995E-2</v>
      </c>
      <c r="K194" s="267">
        <f>E194*J194</f>
        <v>-0.50159999999999993</v>
      </c>
      <c r="O194" s="259">
        <v>2</v>
      </c>
      <c r="AA194" s="232">
        <v>1</v>
      </c>
      <c r="AB194" s="232">
        <v>1</v>
      </c>
      <c r="AC194" s="232">
        <v>1</v>
      </c>
      <c r="AZ194" s="232">
        <v>1</v>
      </c>
      <c r="BA194" s="232">
        <f>IF(AZ194=1,G194,0)</f>
        <v>0</v>
      </c>
      <c r="BB194" s="232">
        <f>IF(AZ194=2,G194,0)</f>
        <v>0</v>
      </c>
      <c r="BC194" s="232">
        <f>IF(AZ194=3,G194,0)</f>
        <v>0</v>
      </c>
      <c r="BD194" s="232">
        <f>IF(AZ194=4,G194,0)</f>
        <v>0</v>
      </c>
      <c r="BE194" s="232">
        <f>IF(AZ194=5,G194,0)</f>
        <v>0</v>
      </c>
      <c r="CA194" s="259">
        <v>1</v>
      </c>
      <c r="CB194" s="259">
        <v>1</v>
      </c>
    </row>
    <row r="195" spans="1:80" x14ac:dyDescent="0.2">
      <c r="A195" s="268"/>
      <c r="B195" s="272"/>
      <c r="C195" s="326" t="s">
        <v>118</v>
      </c>
      <c r="D195" s="327"/>
      <c r="E195" s="273">
        <v>0</v>
      </c>
      <c r="F195" s="274"/>
      <c r="G195" s="275"/>
      <c r="H195" s="276"/>
      <c r="I195" s="270"/>
      <c r="J195" s="277"/>
      <c r="K195" s="270"/>
      <c r="M195" s="271" t="s">
        <v>118</v>
      </c>
      <c r="O195" s="259"/>
    </row>
    <row r="196" spans="1:80" x14ac:dyDescent="0.2">
      <c r="A196" s="268"/>
      <c r="B196" s="272"/>
      <c r="C196" s="326" t="s">
        <v>315</v>
      </c>
      <c r="D196" s="327"/>
      <c r="E196" s="273">
        <v>1.9</v>
      </c>
      <c r="F196" s="274"/>
      <c r="G196" s="275"/>
      <c r="H196" s="276"/>
      <c r="I196" s="270"/>
      <c r="J196" s="277"/>
      <c r="K196" s="270"/>
      <c r="M196" s="271" t="s">
        <v>315</v>
      </c>
      <c r="O196" s="259"/>
    </row>
    <row r="197" spans="1:80" x14ac:dyDescent="0.2">
      <c r="A197" s="268"/>
      <c r="B197" s="272"/>
      <c r="C197" s="326" t="s">
        <v>316</v>
      </c>
      <c r="D197" s="327"/>
      <c r="E197" s="273">
        <v>1.9</v>
      </c>
      <c r="F197" s="274"/>
      <c r="G197" s="275"/>
      <c r="H197" s="276"/>
      <c r="I197" s="270"/>
      <c r="J197" s="277"/>
      <c r="K197" s="270"/>
      <c r="M197" s="271" t="s">
        <v>316</v>
      </c>
      <c r="O197" s="259"/>
    </row>
    <row r="198" spans="1:80" x14ac:dyDescent="0.2">
      <c r="A198" s="268"/>
      <c r="B198" s="272"/>
      <c r="C198" s="326" t="s">
        <v>299</v>
      </c>
      <c r="D198" s="327"/>
      <c r="E198" s="273">
        <v>1.9</v>
      </c>
      <c r="F198" s="274"/>
      <c r="G198" s="275"/>
      <c r="H198" s="276"/>
      <c r="I198" s="270"/>
      <c r="J198" s="277"/>
      <c r="K198" s="270"/>
      <c r="M198" s="271" t="s">
        <v>299</v>
      </c>
      <c r="O198" s="259"/>
    </row>
    <row r="199" spans="1:80" x14ac:dyDescent="0.2">
      <c r="A199" s="260">
        <v>30</v>
      </c>
      <c r="B199" s="261" t="s">
        <v>317</v>
      </c>
      <c r="C199" s="262" t="s">
        <v>318</v>
      </c>
      <c r="D199" s="263" t="s">
        <v>122</v>
      </c>
      <c r="E199" s="264">
        <v>33.799999999999997</v>
      </c>
      <c r="F199" s="264">
        <v>0</v>
      </c>
      <c r="G199" s="265">
        <f>E199*F199</f>
        <v>0</v>
      </c>
      <c r="H199" s="266">
        <v>1E-3</v>
      </c>
      <c r="I199" s="267">
        <f>E199*H199</f>
        <v>3.3799999999999997E-2</v>
      </c>
      <c r="J199" s="266">
        <v>-6.7000000000000004E-2</v>
      </c>
      <c r="K199" s="267">
        <f>E199*J199</f>
        <v>-2.2645999999999997</v>
      </c>
      <c r="O199" s="259">
        <v>2</v>
      </c>
      <c r="AA199" s="232">
        <v>1</v>
      </c>
      <c r="AB199" s="232">
        <v>1</v>
      </c>
      <c r="AC199" s="232">
        <v>1</v>
      </c>
      <c r="AZ199" s="232">
        <v>1</v>
      </c>
      <c r="BA199" s="232">
        <f>IF(AZ199=1,G199,0)</f>
        <v>0</v>
      </c>
      <c r="BB199" s="232">
        <f>IF(AZ199=2,G199,0)</f>
        <v>0</v>
      </c>
      <c r="BC199" s="232">
        <f>IF(AZ199=3,G199,0)</f>
        <v>0</v>
      </c>
      <c r="BD199" s="232">
        <f>IF(AZ199=4,G199,0)</f>
        <v>0</v>
      </c>
      <c r="BE199" s="232">
        <f>IF(AZ199=5,G199,0)</f>
        <v>0</v>
      </c>
      <c r="CA199" s="259">
        <v>1</v>
      </c>
      <c r="CB199" s="259">
        <v>1</v>
      </c>
    </row>
    <row r="200" spans="1:80" x14ac:dyDescent="0.2">
      <c r="A200" s="268"/>
      <c r="B200" s="272"/>
      <c r="C200" s="326" t="s">
        <v>118</v>
      </c>
      <c r="D200" s="327"/>
      <c r="E200" s="273">
        <v>0</v>
      </c>
      <c r="F200" s="274"/>
      <c r="G200" s="275"/>
      <c r="H200" s="276"/>
      <c r="I200" s="270"/>
      <c r="J200" s="277"/>
      <c r="K200" s="270"/>
      <c r="M200" s="271" t="s">
        <v>118</v>
      </c>
      <c r="O200" s="259"/>
    </row>
    <row r="201" spans="1:80" x14ac:dyDescent="0.2">
      <c r="A201" s="268"/>
      <c r="B201" s="272"/>
      <c r="C201" s="326" t="s">
        <v>319</v>
      </c>
      <c r="D201" s="327"/>
      <c r="E201" s="273">
        <v>4.3</v>
      </c>
      <c r="F201" s="274"/>
      <c r="G201" s="275"/>
      <c r="H201" s="276"/>
      <c r="I201" s="270"/>
      <c r="J201" s="277"/>
      <c r="K201" s="270"/>
      <c r="M201" s="271" t="s">
        <v>319</v>
      </c>
      <c r="O201" s="259"/>
    </row>
    <row r="202" spans="1:80" x14ac:dyDescent="0.2">
      <c r="A202" s="268"/>
      <c r="B202" s="272"/>
      <c r="C202" s="326" t="s">
        <v>320</v>
      </c>
      <c r="D202" s="327"/>
      <c r="E202" s="273">
        <v>4.3</v>
      </c>
      <c r="F202" s="274"/>
      <c r="G202" s="275"/>
      <c r="H202" s="276"/>
      <c r="I202" s="270"/>
      <c r="J202" s="277"/>
      <c r="K202" s="270"/>
      <c r="M202" s="271" t="s">
        <v>320</v>
      </c>
      <c r="O202" s="259"/>
    </row>
    <row r="203" spans="1:80" x14ac:dyDescent="0.2">
      <c r="A203" s="268"/>
      <c r="B203" s="272"/>
      <c r="C203" s="326" t="s">
        <v>321</v>
      </c>
      <c r="D203" s="327"/>
      <c r="E203" s="273">
        <v>9.76</v>
      </c>
      <c r="F203" s="274"/>
      <c r="G203" s="275"/>
      <c r="H203" s="276"/>
      <c r="I203" s="270"/>
      <c r="J203" s="277"/>
      <c r="K203" s="270"/>
      <c r="M203" s="271" t="s">
        <v>321</v>
      </c>
      <c r="O203" s="259"/>
    </row>
    <row r="204" spans="1:80" x14ac:dyDescent="0.2">
      <c r="A204" s="268"/>
      <c r="B204" s="272"/>
      <c r="C204" s="326" t="s">
        <v>322</v>
      </c>
      <c r="D204" s="327"/>
      <c r="E204" s="273">
        <v>15.44</v>
      </c>
      <c r="F204" s="274"/>
      <c r="G204" s="275"/>
      <c r="H204" s="276"/>
      <c r="I204" s="270"/>
      <c r="J204" s="277"/>
      <c r="K204" s="270"/>
      <c r="M204" s="271" t="s">
        <v>322</v>
      </c>
      <c r="O204" s="259"/>
    </row>
    <row r="205" spans="1:80" x14ac:dyDescent="0.2">
      <c r="A205" s="260">
        <v>31</v>
      </c>
      <c r="B205" s="261" t="s">
        <v>323</v>
      </c>
      <c r="C205" s="262" t="s">
        <v>324</v>
      </c>
      <c r="D205" s="263" t="s">
        <v>122</v>
      </c>
      <c r="E205" s="264">
        <v>122.76</v>
      </c>
      <c r="F205" s="264">
        <v>0</v>
      </c>
      <c r="G205" s="265">
        <f>E205*F205</f>
        <v>0</v>
      </c>
      <c r="H205" s="266">
        <v>0</v>
      </c>
      <c r="I205" s="267">
        <f>E205*H205</f>
        <v>0</v>
      </c>
      <c r="J205" s="266"/>
      <c r="K205" s="267">
        <f>E205*J205</f>
        <v>0</v>
      </c>
      <c r="O205" s="259">
        <v>2</v>
      </c>
      <c r="AA205" s="232">
        <v>12</v>
      </c>
      <c r="AB205" s="232">
        <v>0</v>
      </c>
      <c r="AC205" s="232">
        <v>260</v>
      </c>
      <c r="AZ205" s="232">
        <v>1</v>
      </c>
      <c r="BA205" s="232">
        <f>IF(AZ205=1,G205,0)</f>
        <v>0</v>
      </c>
      <c r="BB205" s="232">
        <f>IF(AZ205=2,G205,0)</f>
        <v>0</v>
      </c>
      <c r="BC205" s="232">
        <f>IF(AZ205=3,G205,0)</f>
        <v>0</v>
      </c>
      <c r="BD205" s="232">
        <f>IF(AZ205=4,G205,0)</f>
        <v>0</v>
      </c>
      <c r="BE205" s="232">
        <f>IF(AZ205=5,G205,0)</f>
        <v>0</v>
      </c>
      <c r="CA205" s="259">
        <v>12</v>
      </c>
      <c r="CB205" s="259">
        <v>0</v>
      </c>
    </row>
    <row r="206" spans="1:80" x14ac:dyDescent="0.2">
      <c r="A206" s="268"/>
      <c r="B206" s="272"/>
      <c r="C206" s="326" t="s">
        <v>118</v>
      </c>
      <c r="D206" s="327"/>
      <c r="E206" s="273">
        <v>0</v>
      </c>
      <c r="F206" s="274"/>
      <c r="G206" s="275"/>
      <c r="H206" s="276"/>
      <c r="I206" s="270"/>
      <c r="J206" s="277"/>
      <c r="K206" s="270"/>
      <c r="M206" s="271" t="s">
        <v>118</v>
      </c>
      <c r="O206" s="259"/>
    </row>
    <row r="207" spans="1:80" x14ac:dyDescent="0.2">
      <c r="A207" s="268"/>
      <c r="B207" s="272"/>
      <c r="C207" s="326" t="s">
        <v>325</v>
      </c>
      <c r="D207" s="327"/>
      <c r="E207" s="273">
        <v>29.19</v>
      </c>
      <c r="F207" s="274"/>
      <c r="G207" s="275"/>
      <c r="H207" s="276"/>
      <c r="I207" s="270"/>
      <c r="J207" s="277"/>
      <c r="K207" s="270"/>
      <c r="M207" s="271" t="s">
        <v>325</v>
      </c>
      <c r="O207" s="259"/>
    </row>
    <row r="208" spans="1:80" x14ac:dyDescent="0.2">
      <c r="A208" s="268"/>
      <c r="B208" s="272"/>
      <c r="C208" s="326" t="s">
        <v>326</v>
      </c>
      <c r="D208" s="327"/>
      <c r="E208" s="273">
        <v>29.19</v>
      </c>
      <c r="F208" s="274"/>
      <c r="G208" s="275"/>
      <c r="H208" s="276"/>
      <c r="I208" s="270"/>
      <c r="J208" s="277"/>
      <c r="K208" s="270"/>
      <c r="M208" s="271" t="s">
        <v>326</v>
      </c>
      <c r="O208" s="259"/>
    </row>
    <row r="209" spans="1:80" x14ac:dyDescent="0.2">
      <c r="A209" s="268"/>
      <c r="B209" s="272"/>
      <c r="C209" s="326" t="s">
        <v>327</v>
      </c>
      <c r="D209" s="327"/>
      <c r="E209" s="273">
        <v>28.266999999999999</v>
      </c>
      <c r="F209" s="274"/>
      <c r="G209" s="275"/>
      <c r="H209" s="276"/>
      <c r="I209" s="270"/>
      <c r="J209" s="277"/>
      <c r="K209" s="270"/>
      <c r="M209" s="271" t="s">
        <v>327</v>
      </c>
      <c r="O209" s="259"/>
    </row>
    <row r="210" spans="1:80" ht="22.5" x14ac:dyDescent="0.2">
      <c r="A210" s="268"/>
      <c r="B210" s="272"/>
      <c r="C210" s="326" t="s">
        <v>328</v>
      </c>
      <c r="D210" s="327"/>
      <c r="E210" s="273">
        <v>36.113</v>
      </c>
      <c r="F210" s="274"/>
      <c r="G210" s="275"/>
      <c r="H210" s="276"/>
      <c r="I210" s="270"/>
      <c r="J210" s="277"/>
      <c r="K210" s="270"/>
      <c r="M210" s="271" t="s">
        <v>328</v>
      </c>
      <c r="O210" s="259"/>
    </row>
    <row r="211" spans="1:80" x14ac:dyDescent="0.2">
      <c r="A211" s="278"/>
      <c r="B211" s="279" t="s">
        <v>101</v>
      </c>
      <c r="C211" s="280" t="s">
        <v>265</v>
      </c>
      <c r="D211" s="281"/>
      <c r="E211" s="282"/>
      <c r="F211" s="283"/>
      <c r="G211" s="284">
        <f>SUM(G145:G210)</f>
        <v>0</v>
      </c>
      <c r="H211" s="285"/>
      <c r="I211" s="286">
        <f>SUM(I145:I210)</f>
        <v>0.41655136500000001</v>
      </c>
      <c r="J211" s="285"/>
      <c r="K211" s="286">
        <f>SUM(K145:K210)</f>
        <v>-24.460099999999997</v>
      </c>
      <c r="O211" s="259">
        <v>4</v>
      </c>
      <c r="BA211" s="287">
        <f>SUM(BA145:BA210)</f>
        <v>0</v>
      </c>
      <c r="BB211" s="287">
        <f>SUM(BB145:BB210)</f>
        <v>0</v>
      </c>
      <c r="BC211" s="287">
        <f>SUM(BC145:BC210)</f>
        <v>0</v>
      </c>
      <c r="BD211" s="287">
        <f>SUM(BD145:BD210)</f>
        <v>0</v>
      </c>
      <c r="BE211" s="287">
        <f>SUM(BE145:BE210)</f>
        <v>0</v>
      </c>
    </row>
    <row r="212" spans="1:80" x14ac:dyDescent="0.2">
      <c r="A212" s="249" t="s">
        <v>97</v>
      </c>
      <c r="B212" s="250" t="s">
        <v>329</v>
      </c>
      <c r="C212" s="251" t="s">
        <v>330</v>
      </c>
      <c r="D212" s="252"/>
      <c r="E212" s="253"/>
      <c r="F212" s="253"/>
      <c r="G212" s="254"/>
      <c r="H212" s="255"/>
      <c r="I212" s="256"/>
      <c r="J212" s="257"/>
      <c r="K212" s="258"/>
      <c r="O212" s="259">
        <v>1</v>
      </c>
    </row>
    <row r="213" spans="1:80" x14ac:dyDescent="0.2">
      <c r="A213" s="260">
        <v>32</v>
      </c>
      <c r="B213" s="261" t="s">
        <v>332</v>
      </c>
      <c r="C213" s="262" t="s">
        <v>333</v>
      </c>
      <c r="D213" s="263" t="s">
        <v>334</v>
      </c>
      <c r="E213" s="264">
        <v>5.7651851150000004</v>
      </c>
      <c r="F213" s="264">
        <v>0</v>
      </c>
      <c r="G213" s="265">
        <f>E213*F213</f>
        <v>0</v>
      </c>
      <c r="H213" s="266">
        <v>0</v>
      </c>
      <c r="I213" s="267">
        <f>E213*H213</f>
        <v>0</v>
      </c>
      <c r="J213" s="266"/>
      <c r="K213" s="267">
        <f>E213*J213</f>
        <v>0</v>
      </c>
      <c r="O213" s="259">
        <v>2</v>
      </c>
      <c r="AA213" s="232">
        <v>7</v>
      </c>
      <c r="AB213" s="232">
        <v>1</v>
      </c>
      <c r="AC213" s="232">
        <v>2</v>
      </c>
      <c r="AZ213" s="232">
        <v>1</v>
      </c>
      <c r="BA213" s="232">
        <f>IF(AZ213=1,G213,0)</f>
        <v>0</v>
      </c>
      <c r="BB213" s="232">
        <f>IF(AZ213=2,G213,0)</f>
        <v>0</v>
      </c>
      <c r="BC213" s="232">
        <f>IF(AZ213=3,G213,0)</f>
        <v>0</v>
      </c>
      <c r="BD213" s="232">
        <f>IF(AZ213=4,G213,0)</f>
        <v>0</v>
      </c>
      <c r="BE213" s="232">
        <f>IF(AZ213=5,G213,0)</f>
        <v>0</v>
      </c>
      <c r="CA213" s="259">
        <v>7</v>
      </c>
      <c r="CB213" s="259">
        <v>1</v>
      </c>
    </row>
    <row r="214" spans="1:80" x14ac:dyDescent="0.2">
      <c r="A214" s="278"/>
      <c r="B214" s="279" t="s">
        <v>101</v>
      </c>
      <c r="C214" s="280" t="s">
        <v>331</v>
      </c>
      <c r="D214" s="281"/>
      <c r="E214" s="282"/>
      <c r="F214" s="283"/>
      <c r="G214" s="284">
        <f>SUM(G212:G213)</f>
        <v>0</v>
      </c>
      <c r="H214" s="285"/>
      <c r="I214" s="286">
        <f>SUM(I212:I213)</f>
        <v>0</v>
      </c>
      <c r="J214" s="285"/>
      <c r="K214" s="286">
        <f>SUM(K212:K213)</f>
        <v>0</v>
      </c>
      <c r="O214" s="259">
        <v>4</v>
      </c>
      <c r="BA214" s="287">
        <f>SUM(BA212:BA213)</f>
        <v>0</v>
      </c>
      <c r="BB214" s="287">
        <f>SUM(BB212:BB213)</f>
        <v>0</v>
      </c>
      <c r="BC214" s="287">
        <f>SUM(BC212:BC213)</f>
        <v>0</v>
      </c>
      <c r="BD214" s="287">
        <f>SUM(BD212:BD213)</f>
        <v>0</v>
      </c>
      <c r="BE214" s="287">
        <f>SUM(BE212:BE213)</f>
        <v>0</v>
      </c>
    </row>
    <row r="215" spans="1:80" x14ac:dyDescent="0.2">
      <c r="A215" s="249" t="s">
        <v>97</v>
      </c>
      <c r="B215" s="250" t="s">
        <v>335</v>
      </c>
      <c r="C215" s="251" t="s">
        <v>336</v>
      </c>
      <c r="D215" s="252"/>
      <c r="E215" s="253"/>
      <c r="F215" s="253"/>
      <c r="G215" s="254"/>
      <c r="H215" s="255"/>
      <c r="I215" s="256"/>
      <c r="J215" s="257"/>
      <c r="K215" s="258"/>
      <c r="O215" s="259">
        <v>1</v>
      </c>
    </row>
    <row r="216" spans="1:80" x14ac:dyDescent="0.2">
      <c r="A216" s="260">
        <v>33</v>
      </c>
      <c r="B216" s="261" t="s">
        <v>338</v>
      </c>
      <c r="C216" s="262" t="s">
        <v>339</v>
      </c>
      <c r="D216" s="263" t="s">
        <v>166</v>
      </c>
      <c r="E216" s="264">
        <v>281.5</v>
      </c>
      <c r="F216" s="264">
        <v>0</v>
      </c>
      <c r="G216" s="265">
        <f>E216*F216</f>
        <v>0</v>
      </c>
      <c r="H216" s="266">
        <v>0</v>
      </c>
      <c r="I216" s="267">
        <f>E216*H216</f>
        <v>0</v>
      </c>
      <c r="J216" s="266">
        <v>-1.3500000000000001E-3</v>
      </c>
      <c r="K216" s="267">
        <f>E216*J216</f>
        <v>-0.380025</v>
      </c>
      <c r="O216" s="259">
        <v>2</v>
      </c>
      <c r="AA216" s="232">
        <v>1</v>
      </c>
      <c r="AB216" s="232">
        <v>7</v>
      </c>
      <c r="AC216" s="232">
        <v>7</v>
      </c>
      <c r="AZ216" s="232">
        <v>2</v>
      </c>
      <c r="BA216" s="232">
        <f>IF(AZ216=1,G216,0)</f>
        <v>0</v>
      </c>
      <c r="BB216" s="232">
        <f>IF(AZ216=2,G216,0)</f>
        <v>0</v>
      </c>
      <c r="BC216" s="232">
        <f>IF(AZ216=3,G216,0)</f>
        <v>0</v>
      </c>
      <c r="BD216" s="232">
        <f>IF(AZ216=4,G216,0)</f>
        <v>0</v>
      </c>
      <c r="BE216" s="232">
        <f>IF(AZ216=5,G216,0)</f>
        <v>0</v>
      </c>
      <c r="CA216" s="259">
        <v>1</v>
      </c>
      <c r="CB216" s="259">
        <v>7</v>
      </c>
    </row>
    <row r="217" spans="1:80" x14ac:dyDescent="0.2">
      <c r="A217" s="268"/>
      <c r="B217" s="272"/>
      <c r="C217" s="326" t="s">
        <v>340</v>
      </c>
      <c r="D217" s="327"/>
      <c r="E217" s="273">
        <v>0</v>
      </c>
      <c r="F217" s="274"/>
      <c r="G217" s="275"/>
      <c r="H217" s="276"/>
      <c r="I217" s="270"/>
      <c r="J217" s="277"/>
      <c r="K217" s="270"/>
      <c r="M217" s="271" t="s">
        <v>340</v>
      </c>
      <c r="O217" s="259"/>
    </row>
    <row r="218" spans="1:80" x14ac:dyDescent="0.2">
      <c r="A218" s="268"/>
      <c r="B218" s="272"/>
      <c r="C218" s="326" t="s">
        <v>224</v>
      </c>
      <c r="D218" s="327"/>
      <c r="E218" s="273">
        <v>281.5</v>
      </c>
      <c r="F218" s="274"/>
      <c r="G218" s="275"/>
      <c r="H218" s="276"/>
      <c r="I218" s="270"/>
      <c r="J218" s="277"/>
      <c r="K218" s="270"/>
      <c r="M218" s="271" t="s">
        <v>224</v>
      </c>
      <c r="O218" s="259"/>
    </row>
    <row r="219" spans="1:80" x14ac:dyDescent="0.2">
      <c r="A219" s="260">
        <v>34</v>
      </c>
      <c r="B219" s="261" t="s">
        <v>341</v>
      </c>
      <c r="C219" s="262" t="s">
        <v>342</v>
      </c>
      <c r="D219" s="263" t="s">
        <v>166</v>
      </c>
      <c r="E219" s="264">
        <v>281.5</v>
      </c>
      <c r="F219" s="264">
        <v>0</v>
      </c>
      <c r="G219" s="265">
        <f>E219*F219</f>
        <v>0</v>
      </c>
      <c r="H219" s="266">
        <v>1.58E-3</v>
      </c>
      <c r="I219" s="267">
        <f>E219*H219</f>
        <v>0.44477</v>
      </c>
      <c r="J219" s="266">
        <v>0</v>
      </c>
      <c r="K219" s="267">
        <f>E219*J219</f>
        <v>0</v>
      </c>
      <c r="O219" s="259">
        <v>2</v>
      </c>
      <c r="AA219" s="232">
        <v>1</v>
      </c>
      <c r="AB219" s="232">
        <v>7</v>
      </c>
      <c r="AC219" s="232">
        <v>7</v>
      </c>
      <c r="AZ219" s="232">
        <v>2</v>
      </c>
      <c r="BA219" s="232">
        <f>IF(AZ219=1,G219,0)</f>
        <v>0</v>
      </c>
      <c r="BB219" s="232">
        <f>IF(AZ219=2,G219,0)</f>
        <v>0</v>
      </c>
      <c r="BC219" s="232">
        <f>IF(AZ219=3,G219,0)</f>
        <v>0</v>
      </c>
      <c r="BD219" s="232">
        <f>IF(AZ219=4,G219,0)</f>
        <v>0</v>
      </c>
      <c r="BE219" s="232">
        <f>IF(AZ219=5,G219,0)</f>
        <v>0</v>
      </c>
      <c r="CA219" s="259">
        <v>1</v>
      </c>
      <c r="CB219" s="259">
        <v>7</v>
      </c>
    </row>
    <row r="220" spans="1:80" x14ac:dyDescent="0.2">
      <c r="A220" s="268"/>
      <c r="B220" s="272"/>
      <c r="C220" s="326" t="s">
        <v>223</v>
      </c>
      <c r="D220" s="327"/>
      <c r="E220" s="273">
        <v>0</v>
      </c>
      <c r="F220" s="274"/>
      <c r="G220" s="275"/>
      <c r="H220" s="276"/>
      <c r="I220" s="270"/>
      <c r="J220" s="277"/>
      <c r="K220" s="270"/>
      <c r="M220" s="271" t="s">
        <v>223</v>
      </c>
      <c r="O220" s="259"/>
    </row>
    <row r="221" spans="1:80" x14ac:dyDescent="0.2">
      <c r="A221" s="268"/>
      <c r="B221" s="272"/>
      <c r="C221" s="326" t="s">
        <v>343</v>
      </c>
      <c r="D221" s="327"/>
      <c r="E221" s="273">
        <v>108</v>
      </c>
      <c r="F221" s="274"/>
      <c r="G221" s="275"/>
      <c r="H221" s="276"/>
      <c r="I221" s="270"/>
      <c r="J221" s="277"/>
      <c r="K221" s="270"/>
      <c r="M221" s="271" t="s">
        <v>343</v>
      </c>
      <c r="O221" s="259"/>
    </row>
    <row r="222" spans="1:80" x14ac:dyDescent="0.2">
      <c r="A222" s="268"/>
      <c r="B222" s="272"/>
      <c r="C222" s="326" t="s">
        <v>344</v>
      </c>
      <c r="D222" s="327"/>
      <c r="E222" s="273">
        <v>16.600000000000001</v>
      </c>
      <c r="F222" s="274"/>
      <c r="G222" s="275"/>
      <c r="H222" s="276"/>
      <c r="I222" s="270"/>
      <c r="J222" s="277"/>
      <c r="K222" s="270"/>
      <c r="M222" s="271" t="s">
        <v>344</v>
      </c>
      <c r="O222" s="259"/>
    </row>
    <row r="223" spans="1:80" x14ac:dyDescent="0.2">
      <c r="A223" s="268"/>
      <c r="B223" s="272"/>
      <c r="C223" s="326" t="s">
        <v>345</v>
      </c>
      <c r="D223" s="327"/>
      <c r="E223" s="273">
        <v>24.6</v>
      </c>
      <c r="F223" s="274"/>
      <c r="G223" s="275"/>
      <c r="H223" s="276"/>
      <c r="I223" s="270"/>
      <c r="J223" s="277"/>
      <c r="K223" s="270"/>
      <c r="M223" s="271" t="s">
        <v>345</v>
      </c>
      <c r="O223" s="259"/>
    </row>
    <row r="224" spans="1:80" x14ac:dyDescent="0.2">
      <c r="A224" s="268"/>
      <c r="B224" s="272"/>
      <c r="C224" s="326" t="s">
        <v>346</v>
      </c>
      <c r="D224" s="327"/>
      <c r="E224" s="273">
        <v>12.15</v>
      </c>
      <c r="F224" s="274"/>
      <c r="G224" s="275"/>
      <c r="H224" s="276"/>
      <c r="I224" s="270"/>
      <c r="J224" s="277"/>
      <c r="K224" s="270"/>
      <c r="M224" s="271" t="s">
        <v>346</v>
      </c>
      <c r="O224" s="259"/>
    </row>
    <row r="225" spans="1:15" x14ac:dyDescent="0.2">
      <c r="A225" s="268"/>
      <c r="B225" s="272"/>
      <c r="C225" s="326" t="s">
        <v>347</v>
      </c>
      <c r="D225" s="327"/>
      <c r="E225" s="273">
        <v>11.8</v>
      </c>
      <c r="F225" s="274"/>
      <c r="G225" s="275"/>
      <c r="H225" s="276"/>
      <c r="I225" s="270"/>
      <c r="J225" s="277"/>
      <c r="K225" s="270"/>
      <c r="M225" s="271" t="s">
        <v>347</v>
      </c>
      <c r="O225" s="259"/>
    </row>
    <row r="226" spans="1:15" x14ac:dyDescent="0.2">
      <c r="A226" s="268"/>
      <c r="B226" s="272"/>
      <c r="C226" s="326" t="s">
        <v>348</v>
      </c>
      <c r="D226" s="327"/>
      <c r="E226" s="273">
        <v>11.1</v>
      </c>
      <c r="F226" s="274"/>
      <c r="G226" s="275"/>
      <c r="H226" s="276"/>
      <c r="I226" s="270"/>
      <c r="J226" s="277"/>
      <c r="K226" s="270"/>
      <c r="M226" s="271" t="s">
        <v>348</v>
      </c>
      <c r="O226" s="259"/>
    </row>
    <row r="227" spans="1:15" x14ac:dyDescent="0.2">
      <c r="A227" s="268"/>
      <c r="B227" s="272"/>
      <c r="C227" s="326" t="s">
        <v>349</v>
      </c>
      <c r="D227" s="327"/>
      <c r="E227" s="273">
        <v>10.8</v>
      </c>
      <c r="F227" s="274"/>
      <c r="G227" s="275"/>
      <c r="H227" s="276"/>
      <c r="I227" s="270"/>
      <c r="J227" s="277"/>
      <c r="K227" s="270"/>
      <c r="M227" s="271" t="s">
        <v>349</v>
      </c>
      <c r="O227" s="259"/>
    </row>
    <row r="228" spans="1:15" x14ac:dyDescent="0.2">
      <c r="A228" s="268"/>
      <c r="B228" s="272"/>
      <c r="C228" s="326" t="s">
        <v>350</v>
      </c>
      <c r="D228" s="327"/>
      <c r="E228" s="273">
        <v>9.4</v>
      </c>
      <c r="F228" s="274"/>
      <c r="G228" s="275"/>
      <c r="H228" s="276"/>
      <c r="I228" s="270"/>
      <c r="J228" s="277"/>
      <c r="K228" s="270"/>
      <c r="M228" s="271" t="s">
        <v>350</v>
      </c>
      <c r="O228" s="259"/>
    </row>
    <row r="229" spans="1:15" x14ac:dyDescent="0.2">
      <c r="A229" s="268"/>
      <c r="B229" s="272"/>
      <c r="C229" s="326" t="s">
        <v>351</v>
      </c>
      <c r="D229" s="327"/>
      <c r="E229" s="273">
        <v>12.6</v>
      </c>
      <c r="F229" s="274"/>
      <c r="G229" s="275"/>
      <c r="H229" s="276"/>
      <c r="I229" s="270"/>
      <c r="J229" s="277"/>
      <c r="K229" s="270"/>
      <c r="M229" s="271" t="s">
        <v>351</v>
      </c>
      <c r="O229" s="259"/>
    </row>
    <row r="230" spans="1:15" x14ac:dyDescent="0.2">
      <c r="A230" s="268"/>
      <c r="B230" s="272"/>
      <c r="C230" s="326" t="s">
        <v>352</v>
      </c>
      <c r="D230" s="327"/>
      <c r="E230" s="273">
        <v>6.45</v>
      </c>
      <c r="F230" s="274"/>
      <c r="G230" s="275"/>
      <c r="H230" s="276"/>
      <c r="I230" s="270"/>
      <c r="J230" s="277"/>
      <c r="K230" s="270"/>
      <c r="M230" s="271" t="s">
        <v>352</v>
      </c>
      <c r="O230" s="259"/>
    </row>
    <row r="231" spans="1:15" x14ac:dyDescent="0.2">
      <c r="A231" s="268"/>
      <c r="B231" s="272"/>
      <c r="C231" s="326" t="s">
        <v>353</v>
      </c>
      <c r="D231" s="327"/>
      <c r="E231" s="273">
        <v>5.0999999999999996</v>
      </c>
      <c r="F231" s="274"/>
      <c r="G231" s="275"/>
      <c r="H231" s="276"/>
      <c r="I231" s="270"/>
      <c r="J231" s="277"/>
      <c r="K231" s="270"/>
      <c r="M231" s="271" t="s">
        <v>353</v>
      </c>
      <c r="O231" s="259"/>
    </row>
    <row r="232" spans="1:15" x14ac:dyDescent="0.2">
      <c r="A232" s="268"/>
      <c r="B232" s="272"/>
      <c r="C232" s="326" t="s">
        <v>354</v>
      </c>
      <c r="D232" s="327"/>
      <c r="E232" s="273">
        <v>4.7</v>
      </c>
      <c r="F232" s="274"/>
      <c r="G232" s="275"/>
      <c r="H232" s="276"/>
      <c r="I232" s="270"/>
      <c r="J232" s="277"/>
      <c r="K232" s="270"/>
      <c r="M232" s="271" t="s">
        <v>354</v>
      </c>
      <c r="O232" s="259"/>
    </row>
    <row r="233" spans="1:15" x14ac:dyDescent="0.2">
      <c r="A233" s="268"/>
      <c r="B233" s="272"/>
      <c r="C233" s="326" t="s">
        <v>355</v>
      </c>
      <c r="D233" s="327"/>
      <c r="E233" s="273">
        <v>14.25</v>
      </c>
      <c r="F233" s="274"/>
      <c r="G233" s="275"/>
      <c r="H233" s="276"/>
      <c r="I233" s="270"/>
      <c r="J233" s="277"/>
      <c r="K233" s="270"/>
      <c r="M233" s="271" t="s">
        <v>355</v>
      </c>
      <c r="O233" s="259"/>
    </row>
    <row r="234" spans="1:15" x14ac:dyDescent="0.2">
      <c r="A234" s="268"/>
      <c r="B234" s="272"/>
      <c r="C234" s="326" t="s">
        <v>356</v>
      </c>
      <c r="D234" s="327"/>
      <c r="E234" s="273">
        <v>9.6</v>
      </c>
      <c r="F234" s="274"/>
      <c r="G234" s="275"/>
      <c r="H234" s="276"/>
      <c r="I234" s="270"/>
      <c r="J234" s="277"/>
      <c r="K234" s="270"/>
      <c r="M234" s="271" t="s">
        <v>356</v>
      </c>
      <c r="O234" s="259"/>
    </row>
    <row r="235" spans="1:15" x14ac:dyDescent="0.2">
      <c r="A235" s="268"/>
      <c r="B235" s="272"/>
      <c r="C235" s="326" t="s">
        <v>357</v>
      </c>
      <c r="D235" s="327"/>
      <c r="E235" s="273">
        <v>4.95</v>
      </c>
      <c r="F235" s="274"/>
      <c r="G235" s="275"/>
      <c r="H235" s="276"/>
      <c r="I235" s="270"/>
      <c r="J235" s="277"/>
      <c r="K235" s="270"/>
      <c r="M235" s="271" t="s">
        <v>357</v>
      </c>
      <c r="O235" s="259"/>
    </row>
    <row r="236" spans="1:15" x14ac:dyDescent="0.2">
      <c r="A236" s="268"/>
      <c r="B236" s="272"/>
      <c r="C236" s="326" t="s">
        <v>358</v>
      </c>
      <c r="D236" s="327"/>
      <c r="E236" s="273">
        <v>12</v>
      </c>
      <c r="F236" s="274"/>
      <c r="G236" s="275"/>
      <c r="H236" s="276"/>
      <c r="I236" s="270"/>
      <c r="J236" s="277"/>
      <c r="K236" s="270"/>
      <c r="M236" s="271" t="s">
        <v>358</v>
      </c>
      <c r="O236" s="259"/>
    </row>
    <row r="237" spans="1:15" x14ac:dyDescent="0.2">
      <c r="A237" s="268"/>
      <c r="B237" s="272"/>
      <c r="C237" s="326" t="s">
        <v>359</v>
      </c>
      <c r="D237" s="327"/>
      <c r="E237" s="273">
        <v>2.4</v>
      </c>
      <c r="F237" s="274"/>
      <c r="G237" s="275"/>
      <c r="H237" s="276"/>
      <c r="I237" s="270"/>
      <c r="J237" s="277"/>
      <c r="K237" s="270"/>
      <c r="M237" s="271" t="s">
        <v>359</v>
      </c>
      <c r="O237" s="259"/>
    </row>
    <row r="238" spans="1:15" x14ac:dyDescent="0.2">
      <c r="A238" s="268"/>
      <c r="B238" s="272"/>
      <c r="C238" s="326" t="s">
        <v>360</v>
      </c>
      <c r="D238" s="327"/>
      <c r="E238" s="273">
        <v>2.7</v>
      </c>
      <c r="F238" s="274"/>
      <c r="G238" s="275"/>
      <c r="H238" s="276"/>
      <c r="I238" s="270"/>
      <c r="J238" s="277"/>
      <c r="K238" s="270"/>
      <c r="M238" s="271" t="s">
        <v>360</v>
      </c>
      <c r="O238" s="259"/>
    </row>
    <row r="239" spans="1:15" x14ac:dyDescent="0.2">
      <c r="A239" s="268"/>
      <c r="B239" s="272"/>
      <c r="C239" s="326" t="s">
        <v>361</v>
      </c>
      <c r="D239" s="327"/>
      <c r="E239" s="273">
        <v>0.6</v>
      </c>
      <c r="F239" s="274"/>
      <c r="G239" s="275"/>
      <c r="H239" s="276"/>
      <c r="I239" s="270"/>
      <c r="J239" s="277"/>
      <c r="K239" s="270"/>
      <c r="M239" s="271" t="s">
        <v>361</v>
      </c>
      <c r="O239" s="259"/>
    </row>
    <row r="240" spans="1:15" x14ac:dyDescent="0.2">
      <c r="A240" s="268"/>
      <c r="B240" s="272"/>
      <c r="C240" s="326" t="s">
        <v>362</v>
      </c>
      <c r="D240" s="327"/>
      <c r="E240" s="273">
        <v>0.2</v>
      </c>
      <c r="F240" s="274"/>
      <c r="G240" s="275"/>
      <c r="H240" s="276"/>
      <c r="I240" s="270"/>
      <c r="J240" s="277"/>
      <c r="K240" s="270"/>
      <c r="M240" s="271" t="s">
        <v>362</v>
      </c>
      <c r="O240" s="259"/>
    </row>
    <row r="241" spans="1:80" x14ac:dyDescent="0.2">
      <c r="A241" s="268"/>
      <c r="B241" s="272"/>
      <c r="C241" s="326" t="s">
        <v>363</v>
      </c>
      <c r="D241" s="327"/>
      <c r="E241" s="273">
        <v>1.5</v>
      </c>
      <c r="F241" s="274"/>
      <c r="G241" s="275"/>
      <c r="H241" s="276"/>
      <c r="I241" s="270"/>
      <c r="J241" s="277"/>
      <c r="K241" s="270"/>
      <c r="M241" s="271" t="s">
        <v>363</v>
      </c>
      <c r="O241" s="259"/>
    </row>
    <row r="242" spans="1:80" x14ac:dyDescent="0.2">
      <c r="A242" s="260">
        <v>35</v>
      </c>
      <c r="B242" s="261" t="s">
        <v>364</v>
      </c>
      <c r="C242" s="262" t="s">
        <v>365</v>
      </c>
      <c r="D242" s="263" t="s">
        <v>366</v>
      </c>
      <c r="E242" s="264">
        <v>0.62929999999999997</v>
      </c>
      <c r="F242" s="264">
        <v>0</v>
      </c>
      <c r="G242" s="265">
        <f>E242*F242</f>
        <v>0</v>
      </c>
      <c r="H242" s="266">
        <v>1</v>
      </c>
      <c r="I242" s="267">
        <f>E242*H242</f>
        <v>0.62929999999999997</v>
      </c>
      <c r="J242" s="266"/>
      <c r="K242" s="267">
        <f>E242*J242</f>
        <v>0</v>
      </c>
      <c r="O242" s="259">
        <v>2</v>
      </c>
      <c r="AA242" s="232">
        <v>3</v>
      </c>
      <c r="AB242" s="232">
        <v>7</v>
      </c>
      <c r="AC242" s="232">
        <v>13814193</v>
      </c>
      <c r="AZ242" s="232">
        <v>2</v>
      </c>
      <c r="BA242" s="232">
        <f>IF(AZ242=1,G242,0)</f>
        <v>0</v>
      </c>
      <c r="BB242" s="232">
        <f>IF(AZ242=2,G242,0)</f>
        <v>0</v>
      </c>
      <c r="BC242" s="232">
        <f>IF(AZ242=3,G242,0)</f>
        <v>0</v>
      </c>
      <c r="BD242" s="232">
        <f>IF(AZ242=4,G242,0)</f>
        <v>0</v>
      </c>
      <c r="BE242" s="232">
        <f>IF(AZ242=5,G242,0)</f>
        <v>0</v>
      </c>
      <c r="CA242" s="259">
        <v>3</v>
      </c>
      <c r="CB242" s="259">
        <v>7</v>
      </c>
    </row>
    <row r="243" spans="1:80" ht="22.5" x14ac:dyDescent="0.2">
      <c r="A243" s="268"/>
      <c r="B243" s="272"/>
      <c r="C243" s="326" t="s">
        <v>367</v>
      </c>
      <c r="D243" s="327"/>
      <c r="E243" s="273">
        <v>0.62929999999999997</v>
      </c>
      <c r="F243" s="274"/>
      <c r="G243" s="275"/>
      <c r="H243" s="276"/>
      <c r="I243" s="270"/>
      <c r="J243" s="277"/>
      <c r="K243" s="270"/>
      <c r="M243" s="271" t="s">
        <v>367</v>
      </c>
      <c r="O243" s="259"/>
    </row>
    <row r="244" spans="1:80" x14ac:dyDescent="0.2">
      <c r="A244" s="260">
        <v>36</v>
      </c>
      <c r="B244" s="261" t="s">
        <v>368</v>
      </c>
      <c r="C244" s="262" t="s">
        <v>369</v>
      </c>
      <c r="D244" s="263" t="s">
        <v>12</v>
      </c>
      <c r="E244" s="264"/>
      <c r="F244" s="264">
        <v>0</v>
      </c>
      <c r="G244" s="265">
        <f>E244*F244</f>
        <v>0</v>
      </c>
      <c r="H244" s="266">
        <v>0</v>
      </c>
      <c r="I244" s="267">
        <f>E244*H244</f>
        <v>0</v>
      </c>
      <c r="J244" s="266"/>
      <c r="K244" s="267">
        <f>E244*J244</f>
        <v>0</v>
      </c>
      <c r="O244" s="259">
        <v>2</v>
      </c>
      <c r="AA244" s="232">
        <v>7</v>
      </c>
      <c r="AB244" s="232">
        <v>1002</v>
      </c>
      <c r="AC244" s="232">
        <v>5</v>
      </c>
      <c r="AZ244" s="232">
        <v>2</v>
      </c>
      <c r="BA244" s="232">
        <f>IF(AZ244=1,G244,0)</f>
        <v>0</v>
      </c>
      <c r="BB244" s="232">
        <f>IF(AZ244=2,G244,0)</f>
        <v>0</v>
      </c>
      <c r="BC244" s="232">
        <f>IF(AZ244=3,G244,0)</f>
        <v>0</v>
      </c>
      <c r="BD244" s="232">
        <f>IF(AZ244=4,G244,0)</f>
        <v>0</v>
      </c>
      <c r="BE244" s="232">
        <f>IF(AZ244=5,G244,0)</f>
        <v>0</v>
      </c>
      <c r="CA244" s="259">
        <v>7</v>
      </c>
      <c r="CB244" s="259">
        <v>1002</v>
      </c>
    </row>
    <row r="245" spans="1:80" x14ac:dyDescent="0.2">
      <c r="A245" s="278"/>
      <c r="B245" s="279" t="s">
        <v>101</v>
      </c>
      <c r="C245" s="280" t="s">
        <v>337</v>
      </c>
      <c r="D245" s="281"/>
      <c r="E245" s="282"/>
      <c r="F245" s="283"/>
      <c r="G245" s="284">
        <f>SUM(G215:G244)</f>
        <v>0</v>
      </c>
      <c r="H245" s="285"/>
      <c r="I245" s="286">
        <f>SUM(I215:I244)</f>
        <v>1.0740699999999999</v>
      </c>
      <c r="J245" s="285"/>
      <c r="K245" s="286">
        <f>SUM(K215:K244)</f>
        <v>-0.380025</v>
      </c>
      <c r="O245" s="259">
        <v>4</v>
      </c>
      <c r="BA245" s="287">
        <f>SUM(BA215:BA244)</f>
        <v>0</v>
      </c>
      <c r="BB245" s="287">
        <f>SUM(BB215:BB244)</f>
        <v>0</v>
      </c>
      <c r="BC245" s="287">
        <f>SUM(BC215:BC244)</f>
        <v>0</v>
      </c>
      <c r="BD245" s="287">
        <f>SUM(BD215:BD244)</f>
        <v>0</v>
      </c>
      <c r="BE245" s="287">
        <f>SUM(BE215:BE244)</f>
        <v>0</v>
      </c>
    </row>
    <row r="246" spans="1:80" x14ac:dyDescent="0.2">
      <c r="A246" s="249" t="s">
        <v>97</v>
      </c>
      <c r="B246" s="250" t="s">
        <v>370</v>
      </c>
      <c r="C246" s="251" t="s">
        <v>371</v>
      </c>
      <c r="D246" s="252"/>
      <c r="E246" s="253"/>
      <c r="F246" s="253"/>
      <c r="G246" s="254"/>
      <c r="H246" s="255"/>
      <c r="I246" s="256"/>
      <c r="J246" s="257"/>
      <c r="K246" s="258"/>
      <c r="O246" s="259">
        <v>1</v>
      </c>
    </row>
    <row r="247" spans="1:80" x14ac:dyDescent="0.2">
      <c r="A247" s="260">
        <v>37</v>
      </c>
      <c r="B247" s="261" t="s">
        <v>373</v>
      </c>
      <c r="C247" s="262" t="s">
        <v>374</v>
      </c>
      <c r="D247" s="263" t="s">
        <v>245</v>
      </c>
      <c r="E247" s="264">
        <v>105</v>
      </c>
      <c r="F247" s="264">
        <v>0</v>
      </c>
      <c r="G247" s="265">
        <f>E247*F247</f>
        <v>0</v>
      </c>
      <c r="H247" s="266">
        <v>0</v>
      </c>
      <c r="I247" s="267">
        <f>E247*H247</f>
        <v>0</v>
      </c>
      <c r="J247" s="266">
        <v>-5.0000000000000001E-3</v>
      </c>
      <c r="K247" s="267">
        <f>E247*J247</f>
        <v>-0.52500000000000002</v>
      </c>
      <c r="O247" s="259">
        <v>2</v>
      </c>
      <c r="AA247" s="232">
        <v>1</v>
      </c>
      <c r="AB247" s="232">
        <v>7</v>
      </c>
      <c r="AC247" s="232">
        <v>7</v>
      </c>
      <c r="AZ247" s="232">
        <v>2</v>
      </c>
      <c r="BA247" s="232">
        <f>IF(AZ247=1,G247,0)</f>
        <v>0</v>
      </c>
      <c r="BB247" s="232">
        <f>IF(AZ247=2,G247,0)</f>
        <v>0</v>
      </c>
      <c r="BC247" s="232">
        <f>IF(AZ247=3,G247,0)</f>
        <v>0</v>
      </c>
      <c r="BD247" s="232">
        <f>IF(AZ247=4,G247,0)</f>
        <v>0</v>
      </c>
      <c r="BE247" s="232">
        <f>IF(AZ247=5,G247,0)</f>
        <v>0</v>
      </c>
      <c r="CA247" s="259">
        <v>1</v>
      </c>
      <c r="CB247" s="259">
        <v>7</v>
      </c>
    </row>
    <row r="248" spans="1:80" x14ac:dyDescent="0.2">
      <c r="A248" s="268"/>
      <c r="B248" s="272"/>
      <c r="C248" s="326" t="s">
        <v>123</v>
      </c>
      <c r="D248" s="327"/>
      <c r="E248" s="273">
        <v>0</v>
      </c>
      <c r="F248" s="274"/>
      <c r="G248" s="275"/>
      <c r="H248" s="276"/>
      <c r="I248" s="270"/>
      <c r="J248" s="277"/>
      <c r="K248" s="270"/>
      <c r="M248" s="271" t="s">
        <v>123</v>
      </c>
      <c r="O248" s="259"/>
    </row>
    <row r="249" spans="1:80" x14ac:dyDescent="0.2">
      <c r="A249" s="268"/>
      <c r="B249" s="272"/>
      <c r="C249" s="326" t="s">
        <v>375</v>
      </c>
      <c r="D249" s="327"/>
      <c r="E249" s="273">
        <v>27</v>
      </c>
      <c r="F249" s="274"/>
      <c r="G249" s="275"/>
      <c r="H249" s="276"/>
      <c r="I249" s="270"/>
      <c r="J249" s="277"/>
      <c r="K249" s="270"/>
      <c r="M249" s="271" t="s">
        <v>375</v>
      </c>
      <c r="O249" s="259"/>
    </row>
    <row r="250" spans="1:80" x14ac:dyDescent="0.2">
      <c r="A250" s="268"/>
      <c r="B250" s="272"/>
      <c r="C250" s="326" t="s">
        <v>376</v>
      </c>
      <c r="D250" s="327"/>
      <c r="E250" s="273">
        <v>27</v>
      </c>
      <c r="F250" s="274"/>
      <c r="G250" s="275"/>
      <c r="H250" s="276"/>
      <c r="I250" s="270"/>
      <c r="J250" s="277"/>
      <c r="K250" s="270"/>
      <c r="M250" s="271" t="s">
        <v>376</v>
      </c>
      <c r="O250" s="259"/>
    </row>
    <row r="251" spans="1:80" x14ac:dyDescent="0.2">
      <c r="A251" s="268"/>
      <c r="B251" s="272"/>
      <c r="C251" s="326" t="s">
        <v>377</v>
      </c>
      <c r="D251" s="327"/>
      <c r="E251" s="273">
        <v>27</v>
      </c>
      <c r="F251" s="274"/>
      <c r="G251" s="275"/>
      <c r="H251" s="276"/>
      <c r="I251" s="270"/>
      <c r="J251" s="277"/>
      <c r="K251" s="270"/>
      <c r="M251" s="271" t="s">
        <v>377</v>
      </c>
      <c r="O251" s="259"/>
    </row>
    <row r="252" spans="1:80" x14ac:dyDescent="0.2">
      <c r="A252" s="268"/>
      <c r="B252" s="272"/>
      <c r="C252" s="326" t="s">
        <v>378</v>
      </c>
      <c r="D252" s="327"/>
      <c r="E252" s="273">
        <v>24</v>
      </c>
      <c r="F252" s="274"/>
      <c r="G252" s="275"/>
      <c r="H252" s="276"/>
      <c r="I252" s="270"/>
      <c r="J252" s="277"/>
      <c r="K252" s="270"/>
      <c r="M252" s="271" t="s">
        <v>378</v>
      </c>
      <c r="O252" s="259"/>
    </row>
    <row r="253" spans="1:80" x14ac:dyDescent="0.2">
      <c r="A253" s="260">
        <v>38</v>
      </c>
      <c r="B253" s="261" t="s">
        <v>379</v>
      </c>
      <c r="C253" s="262" t="s">
        <v>380</v>
      </c>
      <c r="D253" s="263" t="s">
        <v>245</v>
      </c>
      <c r="E253" s="264">
        <v>54</v>
      </c>
      <c r="F253" s="264">
        <v>0</v>
      </c>
      <c r="G253" s="265">
        <f>E253*F253</f>
        <v>0</v>
      </c>
      <c r="H253" s="266">
        <v>9.1E-4</v>
      </c>
      <c r="I253" s="267">
        <f>E253*H253</f>
        <v>4.9140000000000003E-2</v>
      </c>
      <c r="J253" s="266">
        <v>0</v>
      </c>
      <c r="K253" s="267">
        <f>E253*J253</f>
        <v>0</v>
      </c>
      <c r="O253" s="259">
        <v>2</v>
      </c>
      <c r="AA253" s="232">
        <v>1</v>
      </c>
      <c r="AB253" s="232">
        <v>7</v>
      </c>
      <c r="AC253" s="232">
        <v>7</v>
      </c>
      <c r="AZ253" s="232">
        <v>2</v>
      </c>
      <c r="BA253" s="232">
        <f>IF(AZ253=1,G253,0)</f>
        <v>0</v>
      </c>
      <c r="BB253" s="232">
        <f>IF(AZ253=2,G253,0)</f>
        <v>0</v>
      </c>
      <c r="BC253" s="232">
        <f>IF(AZ253=3,G253,0)</f>
        <v>0</v>
      </c>
      <c r="BD253" s="232">
        <f>IF(AZ253=4,G253,0)</f>
        <v>0</v>
      </c>
      <c r="BE253" s="232">
        <f>IF(AZ253=5,G253,0)</f>
        <v>0</v>
      </c>
      <c r="CA253" s="259">
        <v>1</v>
      </c>
      <c r="CB253" s="259">
        <v>7</v>
      </c>
    </row>
    <row r="254" spans="1:80" x14ac:dyDescent="0.2">
      <c r="A254" s="268"/>
      <c r="B254" s="272"/>
      <c r="C254" s="326" t="s">
        <v>123</v>
      </c>
      <c r="D254" s="327"/>
      <c r="E254" s="273">
        <v>0</v>
      </c>
      <c r="F254" s="274"/>
      <c r="G254" s="275"/>
      <c r="H254" s="276"/>
      <c r="I254" s="270"/>
      <c r="J254" s="277"/>
      <c r="K254" s="270"/>
      <c r="M254" s="271" t="s">
        <v>123</v>
      </c>
      <c r="O254" s="259"/>
    </row>
    <row r="255" spans="1:80" x14ac:dyDescent="0.2">
      <c r="A255" s="268"/>
      <c r="B255" s="272"/>
      <c r="C255" s="326" t="s">
        <v>381</v>
      </c>
      <c r="D255" s="327"/>
      <c r="E255" s="273">
        <v>28</v>
      </c>
      <c r="F255" s="274"/>
      <c r="G255" s="275"/>
      <c r="H255" s="276"/>
      <c r="I255" s="270"/>
      <c r="J255" s="277"/>
      <c r="K255" s="270"/>
      <c r="M255" s="271" t="s">
        <v>381</v>
      </c>
      <c r="O255" s="259"/>
    </row>
    <row r="256" spans="1:80" x14ac:dyDescent="0.2">
      <c r="A256" s="268"/>
      <c r="B256" s="272"/>
      <c r="C256" s="326" t="s">
        <v>382</v>
      </c>
      <c r="D256" s="327"/>
      <c r="E256" s="273">
        <v>18</v>
      </c>
      <c r="F256" s="274"/>
      <c r="G256" s="275"/>
      <c r="H256" s="276"/>
      <c r="I256" s="270"/>
      <c r="J256" s="277"/>
      <c r="K256" s="270"/>
      <c r="M256" s="271" t="s">
        <v>382</v>
      </c>
      <c r="O256" s="259"/>
    </row>
    <row r="257" spans="1:80" x14ac:dyDescent="0.2">
      <c r="A257" s="268"/>
      <c r="B257" s="272"/>
      <c r="C257" s="326" t="s">
        <v>383</v>
      </c>
      <c r="D257" s="327"/>
      <c r="E257" s="273">
        <v>5</v>
      </c>
      <c r="F257" s="274"/>
      <c r="G257" s="275"/>
      <c r="H257" s="276"/>
      <c r="I257" s="270"/>
      <c r="J257" s="277"/>
      <c r="K257" s="270"/>
      <c r="M257" s="271" t="s">
        <v>383</v>
      </c>
      <c r="O257" s="259"/>
    </row>
    <row r="258" spans="1:80" x14ac:dyDescent="0.2">
      <c r="A258" s="268"/>
      <c r="B258" s="272"/>
      <c r="C258" s="326" t="s">
        <v>384</v>
      </c>
      <c r="D258" s="327"/>
      <c r="E258" s="273">
        <v>2</v>
      </c>
      <c r="F258" s="274"/>
      <c r="G258" s="275"/>
      <c r="H258" s="276"/>
      <c r="I258" s="270"/>
      <c r="J258" s="277"/>
      <c r="K258" s="270"/>
      <c r="M258" s="271" t="s">
        <v>384</v>
      </c>
      <c r="O258" s="259"/>
    </row>
    <row r="259" spans="1:80" x14ac:dyDescent="0.2">
      <c r="A259" s="268"/>
      <c r="B259" s="272"/>
      <c r="C259" s="326" t="s">
        <v>385</v>
      </c>
      <c r="D259" s="327"/>
      <c r="E259" s="273">
        <v>1</v>
      </c>
      <c r="F259" s="274"/>
      <c r="G259" s="275"/>
      <c r="H259" s="276"/>
      <c r="I259" s="270"/>
      <c r="J259" s="277"/>
      <c r="K259" s="270"/>
      <c r="M259" s="271" t="s">
        <v>385</v>
      </c>
      <c r="O259" s="259"/>
    </row>
    <row r="260" spans="1:80" x14ac:dyDescent="0.2">
      <c r="A260" s="260">
        <v>39</v>
      </c>
      <c r="B260" s="261" t="s">
        <v>386</v>
      </c>
      <c r="C260" s="262" t="s">
        <v>387</v>
      </c>
      <c r="D260" s="263" t="s">
        <v>245</v>
      </c>
      <c r="E260" s="264">
        <v>24</v>
      </c>
      <c r="F260" s="264">
        <v>0</v>
      </c>
      <c r="G260" s="265">
        <f>E260*F260</f>
        <v>0</v>
      </c>
      <c r="H260" s="266">
        <v>1.65E-3</v>
      </c>
      <c r="I260" s="267">
        <f>E260*H260</f>
        <v>3.9599999999999996E-2</v>
      </c>
      <c r="J260" s="266">
        <v>0</v>
      </c>
      <c r="K260" s="267">
        <f>E260*J260</f>
        <v>0</v>
      </c>
      <c r="O260" s="259">
        <v>2</v>
      </c>
      <c r="AA260" s="232">
        <v>1</v>
      </c>
      <c r="AB260" s="232">
        <v>7</v>
      </c>
      <c r="AC260" s="232">
        <v>7</v>
      </c>
      <c r="AZ260" s="232">
        <v>2</v>
      </c>
      <c r="BA260" s="232">
        <f>IF(AZ260=1,G260,0)</f>
        <v>0</v>
      </c>
      <c r="BB260" s="232">
        <f>IF(AZ260=2,G260,0)</f>
        <v>0</v>
      </c>
      <c r="BC260" s="232">
        <f>IF(AZ260=3,G260,0)</f>
        <v>0</v>
      </c>
      <c r="BD260" s="232">
        <f>IF(AZ260=4,G260,0)</f>
        <v>0</v>
      </c>
      <c r="BE260" s="232">
        <f>IF(AZ260=5,G260,0)</f>
        <v>0</v>
      </c>
      <c r="CA260" s="259">
        <v>1</v>
      </c>
      <c r="CB260" s="259">
        <v>7</v>
      </c>
    </row>
    <row r="261" spans="1:80" x14ac:dyDescent="0.2">
      <c r="A261" s="268"/>
      <c r="B261" s="272"/>
      <c r="C261" s="326" t="s">
        <v>123</v>
      </c>
      <c r="D261" s="327"/>
      <c r="E261" s="273">
        <v>0</v>
      </c>
      <c r="F261" s="274"/>
      <c r="G261" s="275"/>
      <c r="H261" s="276"/>
      <c r="I261" s="270"/>
      <c r="J261" s="277"/>
      <c r="K261" s="270"/>
      <c r="M261" s="271" t="s">
        <v>123</v>
      </c>
      <c r="O261" s="259"/>
    </row>
    <row r="262" spans="1:80" x14ac:dyDescent="0.2">
      <c r="A262" s="268"/>
      <c r="B262" s="272"/>
      <c r="C262" s="326" t="s">
        <v>388</v>
      </c>
      <c r="D262" s="327"/>
      <c r="E262" s="273">
        <v>18</v>
      </c>
      <c r="F262" s="274"/>
      <c r="G262" s="275"/>
      <c r="H262" s="276"/>
      <c r="I262" s="270"/>
      <c r="J262" s="277"/>
      <c r="K262" s="270"/>
      <c r="M262" s="271" t="s">
        <v>388</v>
      </c>
      <c r="O262" s="259"/>
    </row>
    <row r="263" spans="1:80" x14ac:dyDescent="0.2">
      <c r="A263" s="268"/>
      <c r="B263" s="272"/>
      <c r="C263" s="326" t="s">
        <v>389</v>
      </c>
      <c r="D263" s="327"/>
      <c r="E263" s="273">
        <v>1</v>
      </c>
      <c r="F263" s="274"/>
      <c r="G263" s="275"/>
      <c r="H263" s="276"/>
      <c r="I263" s="270"/>
      <c r="J263" s="277"/>
      <c r="K263" s="270"/>
      <c r="M263" s="271" t="s">
        <v>389</v>
      </c>
      <c r="O263" s="259"/>
    </row>
    <row r="264" spans="1:80" x14ac:dyDescent="0.2">
      <c r="A264" s="268"/>
      <c r="B264" s="272"/>
      <c r="C264" s="326" t="s">
        <v>390</v>
      </c>
      <c r="D264" s="327"/>
      <c r="E264" s="273">
        <v>5</v>
      </c>
      <c r="F264" s="274"/>
      <c r="G264" s="275"/>
      <c r="H264" s="276"/>
      <c r="I264" s="270"/>
      <c r="J264" s="277"/>
      <c r="K264" s="270"/>
      <c r="M264" s="271" t="s">
        <v>390</v>
      </c>
      <c r="O264" s="259"/>
    </row>
    <row r="265" spans="1:80" x14ac:dyDescent="0.2">
      <c r="A265" s="260">
        <v>40</v>
      </c>
      <c r="B265" s="261" t="s">
        <v>391</v>
      </c>
      <c r="C265" s="262" t="s">
        <v>392</v>
      </c>
      <c r="D265" s="263" t="s">
        <v>245</v>
      </c>
      <c r="E265" s="264">
        <v>16</v>
      </c>
      <c r="F265" s="264">
        <v>0</v>
      </c>
      <c r="G265" s="265">
        <f>E265*F265</f>
        <v>0</v>
      </c>
      <c r="H265" s="266">
        <v>1.17E-3</v>
      </c>
      <c r="I265" s="267">
        <f>E265*H265</f>
        <v>1.8720000000000001E-2</v>
      </c>
      <c r="J265" s="266">
        <v>0</v>
      </c>
      <c r="K265" s="267">
        <f>E265*J265</f>
        <v>0</v>
      </c>
      <c r="O265" s="259">
        <v>2</v>
      </c>
      <c r="AA265" s="232">
        <v>1</v>
      </c>
      <c r="AB265" s="232">
        <v>0</v>
      </c>
      <c r="AC265" s="232">
        <v>0</v>
      </c>
      <c r="AZ265" s="232">
        <v>2</v>
      </c>
      <c r="BA265" s="232">
        <f>IF(AZ265=1,G265,0)</f>
        <v>0</v>
      </c>
      <c r="BB265" s="232">
        <f>IF(AZ265=2,G265,0)</f>
        <v>0</v>
      </c>
      <c r="BC265" s="232">
        <f>IF(AZ265=3,G265,0)</f>
        <v>0</v>
      </c>
      <c r="BD265" s="232">
        <f>IF(AZ265=4,G265,0)</f>
        <v>0</v>
      </c>
      <c r="BE265" s="232">
        <f>IF(AZ265=5,G265,0)</f>
        <v>0</v>
      </c>
      <c r="CA265" s="259">
        <v>1</v>
      </c>
      <c r="CB265" s="259">
        <v>0</v>
      </c>
    </row>
    <row r="266" spans="1:80" x14ac:dyDescent="0.2">
      <c r="A266" s="268"/>
      <c r="B266" s="272"/>
      <c r="C266" s="326" t="s">
        <v>393</v>
      </c>
      <c r="D266" s="327"/>
      <c r="E266" s="273">
        <v>16</v>
      </c>
      <c r="F266" s="274"/>
      <c r="G266" s="275"/>
      <c r="H266" s="276"/>
      <c r="I266" s="270"/>
      <c r="J266" s="277"/>
      <c r="K266" s="270"/>
      <c r="M266" s="271" t="s">
        <v>393</v>
      </c>
      <c r="O266" s="259"/>
    </row>
    <row r="267" spans="1:80" x14ac:dyDescent="0.2">
      <c r="A267" s="260">
        <v>41</v>
      </c>
      <c r="B267" s="261" t="s">
        <v>394</v>
      </c>
      <c r="C267" s="262" t="s">
        <v>395</v>
      </c>
      <c r="D267" s="263" t="s">
        <v>122</v>
      </c>
      <c r="E267" s="264">
        <v>190.8</v>
      </c>
      <c r="F267" s="264">
        <v>0</v>
      </c>
      <c r="G267" s="265">
        <f>E267*F267</f>
        <v>0</v>
      </c>
      <c r="H267" s="266">
        <v>3.3E-4</v>
      </c>
      <c r="I267" s="267">
        <f>E267*H267</f>
        <v>6.2964000000000006E-2</v>
      </c>
      <c r="J267" s="266">
        <v>0</v>
      </c>
      <c r="K267" s="267">
        <f>E267*J267</f>
        <v>0</v>
      </c>
      <c r="O267" s="259">
        <v>2</v>
      </c>
      <c r="AA267" s="232">
        <v>1</v>
      </c>
      <c r="AB267" s="232">
        <v>7</v>
      </c>
      <c r="AC267" s="232">
        <v>7</v>
      </c>
      <c r="AZ267" s="232">
        <v>2</v>
      </c>
      <c r="BA267" s="232">
        <f>IF(AZ267=1,G267,0)</f>
        <v>0</v>
      </c>
      <c r="BB267" s="232">
        <f>IF(AZ267=2,G267,0)</f>
        <v>0</v>
      </c>
      <c r="BC267" s="232">
        <f>IF(AZ267=3,G267,0)</f>
        <v>0</v>
      </c>
      <c r="BD267" s="232">
        <f>IF(AZ267=4,G267,0)</f>
        <v>0</v>
      </c>
      <c r="BE267" s="232">
        <f>IF(AZ267=5,G267,0)</f>
        <v>0</v>
      </c>
      <c r="CA267" s="259">
        <v>1</v>
      </c>
      <c r="CB267" s="259">
        <v>7</v>
      </c>
    </row>
    <row r="268" spans="1:80" x14ac:dyDescent="0.2">
      <c r="A268" s="268"/>
      <c r="B268" s="272"/>
      <c r="C268" s="326" t="s">
        <v>123</v>
      </c>
      <c r="D268" s="327"/>
      <c r="E268" s="273">
        <v>0</v>
      </c>
      <c r="F268" s="274"/>
      <c r="G268" s="275"/>
      <c r="H268" s="276"/>
      <c r="I268" s="270"/>
      <c r="J268" s="277"/>
      <c r="K268" s="270"/>
      <c r="M268" s="271" t="s">
        <v>123</v>
      </c>
      <c r="O268" s="259"/>
    </row>
    <row r="269" spans="1:80" x14ac:dyDescent="0.2">
      <c r="A269" s="268"/>
      <c r="B269" s="272"/>
      <c r="C269" s="326" t="s">
        <v>135</v>
      </c>
      <c r="D269" s="327"/>
      <c r="E269" s="273">
        <v>64.8</v>
      </c>
      <c r="F269" s="274"/>
      <c r="G269" s="275"/>
      <c r="H269" s="276"/>
      <c r="I269" s="270"/>
      <c r="J269" s="277"/>
      <c r="K269" s="270"/>
      <c r="M269" s="271" t="s">
        <v>135</v>
      </c>
      <c r="O269" s="259"/>
    </row>
    <row r="270" spans="1:80" x14ac:dyDescent="0.2">
      <c r="A270" s="268"/>
      <c r="B270" s="272"/>
      <c r="C270" s="326" t="s">
        <v>137</v>
      </c>
      <c r="D270" s="327"/>
      <c r="E270" s="273">
        <v>20.16</v>
      </c>
      <c r="F270" s="274"/>
      <c r="G270" s="275"/>
      <c r="H270" s="276"/>
      <c r="I270" s="270"/>
      <c r="J270" s="277"/>
      <c r="K270" s="270"/>
      <c r="M270" s="271" t="s">
        <v>137</v>
      </c>
      <c r="O270" s="259"/>
    </row>
    <row r="271" spans="1:80" x14ac:dyDescent="0.2">
      <c r="A271" s="268"/>
      <c r="B271" s="272"/>
      <c r="C271" s="326" t="s">
        <v>138</v>
      </c>
      <c r="D271" s="327"/>
      <c r="E271" s="273">
        <v>105.84</v>
      </c>
      <c r="F271" s="274"/>
      <c r="G271" s="275"/>
      <c r="H271" s="276"/>
      <c r="I271" s="270"/>
      <c r="J271" s="277"/>
      <c r="K271" s="270"/>
      <c r="M271" s="271" t="s">
        <v>138</v>
      </c>
      <c r="O271" s="259"/>
    </row>
    <row r="272" spans="1:80" x14ac:dyDescent="0.2">
      <c r="A272" s="260">
        <v>42</v>
      </c>
      <c r="B272" s="261" t="s">
        <v>396</v>
      </c>
      <c r="C272" s="262" t="s">
        <v>397</v>
      </c>
      <c r="D272" s="263" t="s">
        <v>166</v>
      </c>
      <c r="E272" s="264">
        <v>949.5</v>
      </c>
      <c r="F272" s="264">
        <v>0</v>
      </c>
      <c r="G272" s="265">
        <f>E272*F272</f>
        <v>0</v>
      </c>
      <c r="H272" s="266">
        <v>8.0000000000000007E-5</v>
      </c>
      <c r="I272" s="267">
        <f>E272*H272</f>
        <v>7.596E-2</v>
      </c>
      <c r="J272" s="266">
        <v>0</v>
      </c>
      <c r="K272" s="267">
        <f>E272*J272</f>
        <v>0</v>
      </c>
      <c r="O272" s="259">
        <v>2</v>
      </c>
      <c r="AA272" s="232">
        <v>1</v>
      </c>
      <c r="AB272" s="232">
        <v>7</v>
      </c>
      <c r="AC272" s="232">
        <v>7</v>
      </c>
      <c r="AZ272" s="232">
        <v>2</v>
      </c>
      <c r="BA272" s="232">
        <f>IF(AZ272=1,G272,0)</f>
        <v>0</v>
      </c>
      <c r="BB272" s="232">
        <f>IF(AZ272=2,G272,0)</f>
        <v>0</v>
      </c>
      <c r="BC272" s="232">
        <f>IF(AZ272=3,G272,0)</f>
        <v>0</v>
      </c>
      <c r="BD272" s="232">
        <f>IF(AZ272=4,G272,0)</f>
        <v>0</v>
      </c>
      <c r="BE272" s="232">
        <f>IF(AZ272=5,G272,0)</f>
        <v>0</v>
      </c>
      <c r="CA272" s="259">
        <v>1</v>
      </c>
      <c r="CB272" s="259">
        <v>7</v>
      </c>
    </row>
    <row r="273" spans="1:15" x14ac:dyDescent="0.2">
      <c r="A273" s="268"/>
      <c r="B273" s="272"/>
      <c r="C273" s="326" t="s">
        <v>123</v>
      </c>
      <c r="D273" s="327"/>
      <c r="E273" s="273">
        <v>0</v>
      </c>
      <c r="F273" s="274"/>
      <c r="G273" s="275"/>
      <c r="H273" s="276"/>
      <c r="I273" s="270"/>
      <c r="J273" s="277"/>
      <c r="K273" s="270"/>
      <c r="M273" s="271" t="s">
        <v>123</v>
      </c>
      <c r="O273" s="259"/>
    </row>
    <row r="274" spans="1:15" x14ac:dyDescent="0.2">
      <c r="A274" s="268"/>
      <c r="B274" s="272"/>
      <c r="C274" s="326" t="s">
        <v>398</v>
      </c>
      <c r="D274" s="327"/>
      <c r="E274" s="273">
        <v>168</v>
      </c>
      <c r="F274" s="274"/>
      <c r="G274" s="275"/>
      <c r="H274" s="276"/>
      <c r="I274" s="270"/>
      <c r="J274" s="277"/>
      <c r="K274" s="270"/>
      <c r="M274" s="271" t="s">
        <v>398</v>
      </c>
      <c r="O274" s="259"/>
    </row>
    <row r="275" spans="1:15" x14ac:dyDescent="0.2">
      <c r="A275" s="268"/>
      <c r="B275" s="272"/>
      <c r="C275" s="326" t="s">
        <v>399</v>
      </c>
      <c r="D275" s="327"/>
      <c r="E275" s="273">
        <v>193.2</v>
      </c>
      <c r="F275" s="274"/>
      <c r="G275" s="275"/>
      <c r="H275" s="276"/>
      <c r="I275" s="270"/>
      <c r="J275" s="277"/>
      <c r="K275" s="270"/>
      <c r="M275" s="271" t="s">
        <v>399</v>
      </c>
      <c r="O275" s="259"/>
    </row>
    <row r="276" spans="1:15" x14ac:dyDescent="0.2">
      <c r="A276" s="268"/>
      <c r="B276" s="272"/>
      <c r="C276" s="326" t="s">
        <v>400</v>
      </c>
      <c r="D276" s="327"/>
      <c r="E276" s="273">
        <v>108</v>
      </c>
      <c r="F276" s="274"/>
      <c r="G276" s="275"/>
      <c r="H276" s="276"/>
      <c r="I276" s="270"/>
      <c r="J276" s="277"/>
      <c r="K276" s="270"/>
      <c r="M276" s="271" t="s">
        <v>400</v>
      </c>
      <c r="O276" s="259"/>
    </row>
    <row r="277" spans="1:15" x14ac:dyDescent="0.2">
      <c r="A277" s="268"/>
      <c r="B277" s="272"/>
      <c r="C277" s="326" t="s">
        <v>401</v>
      </c>
      <c r="D277" s="327"/>
      <c r="E277" s="273">
        <v>118.8</v>
      </c>
      <c r="F277" s="274"/>
      <c r="G277" s="275"/>
      <c r="H277" s="276"/>
      <c r="I277" s="270"/>
      <c r="J277" s="277"/>
      <c r="K277" s="270"/>
      <c r="M277" s="271" t="s">
        <v>401</v>
      </c>
      <c r="O277" s="259"/>
    </row>
    <row r="278" spans="1:15" x14ac:dyDescent="0.2">
      <c r="A278" s="268"/>
      <c r="B278" s="272"/>
      <c r="C278" s="326" t="s">
        <v>402</v>
      </c>
      <c r="D278" s="327"/>
      <c r="E278" s="273">
        <v>36</v>
      </c>
      <c r="F278" s="274"/>
      <c r="G278" s="275"/>
      <c r="H278" s="276"/>
      <c r="I278" s="270"/>
      <c r="J278" s="277"/>
      <c r="K278" s="270"/>
      <c r="M278" s="271" t="s">
        <v>402</v>
      </c>
      <c r="O278" s="259"/>
    </row>
    <row r="279" spans="1:15" x14ac:dyDescent="0.2">
      <c r="A279" s="268"/>
      <c r="B279" s="272"/>
      <c r="C279" s="326" t="s">
        <v>403</v>
      </c>
      <c r="D279" s="327"/>
      <c r="E279" s="273">
        <v>159.6</v>
      </c>
      <c r="F279" s="274"/>
      <c r="G279" s="275"/>
      <c r="H279" s="276"/>
      <c r="I279" s="270"/>
      <c r="J279" s="277"/>
      <c r="K279" s="270"/>
      <c r="M279" s="271" t="s">
        <v>403</v>
      </c>
      <c r="O279" s="259"/>
    </row>
    <row r="280" spans="1:15" x14ac:dyDescent="0.2">
      <c r="A280" s="268"/>
      <c r="B280" s="272"/>
      <c r="C280" s="326" t="s">
        <v>404</v>
      </c>
      <c r="D280" s="327"/>
      <c r="E280" s="273">
        <v>22.8</v>
      </c>
      <c r="F280" s="274"/>
      <c r="G280" s="275"/>
      <c r="H280" s="276"/>
      <c r="I280" s="270"/>
      <c r="J280" s="277"/>
      <c r="K280" s="270"/>
      <c r="M280" s="271" t="s">
        <v>404</v>
      </c>
      <c r="O280" s="259"/>
    </row>
    <row r="281" spans="1:15" x14ac:dyDescent="0.2">
      <c r="A281" s="268"/>
      <c r="B281" s="272"/>
      <c r="C281" s="326" t="s">
        <v>405</v>
      </c>
      <c r="D281" s="327"/>
      <c r="E281" s="273">
        <v>30.4</v>
      </c>
      <c r="F281" s="274"/>
      <c r="G281" s="275"/>
      <c r="H281" s="276"/>
      <c r="I281" s="270"/>
      <c r="J281" s="277"/>
      <c r="K281" s="270"/>
      <c r="M281" s="271" t="s">
        <v>405</v>
      </c>
      <c r="O281" s="259"/>
    </row>
    <row r="282" spans="1:15" x14ac:dyDescent="0.2">
      <c r="A282" s="268"/>
      <c r="B282" s="272"/>
      <c r="C282" s="326" t="s">
        <v>406</v>
      </c>
      <c r="D282" s="327"/>
      <c r="E282" s="273">
        <v>22.8</v>
      </c>
      <c r="F282" s="274"/>
      <c r="G282" s="275"/>
      <c r="H282" s="276"/>
      <c r="I282" s="270"/>
      <c r="J282" s="277"/>
      <c r="K282" s="270"/>
      <c r="M282" s="271" t="s">
        <v>406</v>
      </c>
      <c r="O282" s="259"/>
    </row>
    <row r="283" spans="1:15" x14ac:dyDescent="0.2">
      <c r="A283" s="268"/>
      <c r="B283" s="272"/>
      <c r="C283" s="326" t="s">
        <v>407</v>
      </c>
      <c r="D283" s="327"/>
      <c r="E283" s="273">
        <v>22.8</v>
      </c>
      <c r="F283" s="274"/>
      <c r="G283" s="275"/>
      <c r="H283" s="276"/>
      <c r="I283" s="270"/>
      <c r="J283" s="277"/>
      <c r="K283" s="270"/>
      <c r="M283" s="271" t="s">
        <v>407</v>
      </c>
      <c r="O283" s="259"/>
    </row>
    <row r="284" spans="1:15" x14ac:dyDescent="0.2">
      <c r="A284" s="268"/>
      <c r="B284" s="272"/>
      <c r="C284" s="326" t="s">
        <v>408</v>
      </c>
      <c r="D284" s="327"/>
      <c r="E284" s="273">
        <v>27</v>
      </c>
      <c r="F284" s="274"/>
      <c r="G284" s="275"/>
      <c r="H284" s="276"/>
      <c r="I284" s="270"/>
      <c r="J284" s="277"/>
      <c r="K284" s="270"/>
      <c r="M284" s="271" t="s">
        <v>408</v>
      </c>
      <c r="O284" s="259"/>
    </row>
    <row r="285" spans="1:15" x14ac:dyDescent="0.2">
      <c r="A285" s="268"/>
      <c r="B285" s="272"/>
      <c r="C285" s="326" t="s">
        <v>409</v>
      </c>
      <c r="D285" s="327"/>
      <c r="E285" s="273">
        <v>12</v>
      </c>
      <c r="F285" s="274"/>
      <c r="G285" s="275"/>
      <c r="H285" s="276"/>
      <c r="I285" s="270"/>
      <c r="J285" s="277"/>
      <c r="K285" s="270"/>
      <c r="M285" s="271" t="s">
        <v>409</v>
      </c>
      <c r="O285" s="259"/>
    </row>
    <row r="286" spans="1:15" x14ac:dyDescent="0.2">
      <c r="A286" s="268"/>
      <c r="B286" s="272"/>
      <c r="C286" s="326" t="s">
        <v>410</v>
      </c>
      <c r="D286" s="327"/>
      <c r="E286" s="273">
        <v>5.74</v>
      </c>
      <c r="F286" s="274"/>
      <c r="G286" s="275"/>
      <c r="H286" s="276"/>
      <c r="I286" s="270"/>
      <c r="J286" s="277"/>
      <c r="K286" s="270"/>
      <c r="M286" s="271" t="s">
        <v>410</v>
      </c>
      <c r="O286" s="259"/>
    </row>
    <row r="287" spans="1:15" x14ac:dyDescent="0.2">
      <c r="A287" s="268"/>
      <c r="B287" s="272"/>
      <c r="C287" s="326" t="s">
        <v>411</v>
      </c>
      <c r="D287" s="327"/>
      <c r="E287" s="273">
        <v>16.62</v>
      </c>
      <c r="F287" s="274"/>
      <c r="G287" s="275"/>
      <c r="H287" s="276"/>
      <c r="I287" s="270"/>
      <c r="J287" s="277"/>
      <c r="K287" s="270"/>
      <c r="M287" s="271" t="s">
        <v>411</v>
      </c>
      <c r="O287" s="259"/>
    </row>
    <row r="288" spans="1:15" x14ac:dyDescent="0.2">
      <c r="A288" s="268"/>
      <c r="B288" s="272"/>
      <c r="C288" s="326" t="s">
        <v>412</v>
      </c>
      <c r="D288" s="327"/>
      <c r="E288" s="273">
        <v>5.74</v>
      </c>
      <c r="F288" s="274"/>
      <c r="G288" s="275"/>
      <c r="H288" s="276"/>
      <c r="I288" s="270"/>
      <c r="J288" s="277"/>
      <c r="K288" s="270"/>
      <c r="M288" s="271" t="s">
        <v>412</v>
      </c>
      <c r="O288" s="259"/>
    </row>
    <row r="289" spans="1:80" ht="22.5" x14ac:dyDescent="0.2">
      <c r="A289" s="260">
        <v>43</v>
      </c>
      <c r="B289" s="261" t="s">
        <v>413</v>
      </c>
      <c r="C289" s="262" t="s">
        <v>414</v>
      </c>
      <c r="D289" s="263" t="s">
        <v>245</v>
      </c>
      <c r="E289" s="264">
        <v>7</v>
      </c>
      <c r="F289" s="264">
        <v>0</v>
      </c>
      <c r="G289" s="265">
        <f>E289*F289</f>
        <v>0</v>
      </c>
      <c r="H289" s="266">
        <v>1.0000000000000001E-5</v>
      </c>
      <c r="I289" s="267">
        <f>E289*H289</f>
        <v>7.0000000000000007E-5</v>
      </c>
      <c r="J289" s="266">
        <v>0</v>
      </c>
      <c r="K289" s="267">
        <f>E289*J289</f>
        <v>0</v>
      </c>
      <c r="O289" s="259">
        <v>2</v>
      </c>
      <c r="AA289" s="232">
        <v>1</v>
      </c>
      <c r="AB289" s="232">
        <v>7</v>
      </c>
      <c r="AC289" s="232">
        <v>7</v>
      </c>
      <c r="AZ289" s="232">
        <v>2</v>
      </c>
      <c r="BA289" s="232">
        <f>IF(AZ289=1,G289,0)</f>
        <v>0</v>
      </c>
      <c r="BB289" s="232">
        <f>IF(AZ289=2,G289,0)</f>
        <v>0</v>
      </c>
      <c r="BC289" s="232">
        <f>IF(AZ289=3,G289,0)</f>
        <v>0</v>
      </c>
      <c r="BD289" s="232">
        <f>IF(AZ289=4,G289,0)</f>
        <v>0</v>
      </c>
      <c r="BE289" s="232">
        <f>IF(AZ289=5,G289,0)</f>
        <v>0</v>
      </c>
      <c r="CA289" s="259">
        <v>1</v>
      </c>
      <c r="CB289" s="259">
        <v>7</v>
      </c>
    </row>
    <row r="290" spans="1:80" x14ac:dyDescent="0.2">
      <c r="A290" s="268"/>
      <c r="B290" s="272"/>
      <c r="C290" s="326" t="s">
        <v>123</v>
      </c>
      <c r="D290" s="327"/>
      <c r="E290" s="273">
        <v>0</v>
      </c>
      <c r="F290" s="274"/>
      <c r="G290" s="275"/>
      <c r="H290" s="276"/>
      <c r="I290" s="270"/>
      <c r="J290" s="277"/>
      <c r="K290" s="270"/>
      <c r="M290" s="271" t="s">
        <v>123</v>
      </c>
      <c r="O290" s="259"/>
    </row>
    <row r="291" spans="1:80" x14ac:dyDescent="0.2">
      <c r="A291" s="268"/>
      <c r="B291" s="272"/>
      <c r="C291" s="326" t="s">
        <v>415</v>
      </c>
      <c r="D291" s="327"/>
      <c r="E291" s="273">
        <v>3</v>
      </c>
      <c r="F291" s="274"/>
      <c r="G291" s="275"/>
      <c r="H291" s="276"/>
      <c r="I291" s="270"/>
      <c r="J291" s="277"/>
      <c r="K291" s="270"/>
      <c r="M291" s="271" t="s">
        <v>415</v>
      </c>
      <c r="O291" s="259"/>
    </row>
    <row r="292" spans="1:80" x14ac:dyDescent="0.2">
      <c r="A292" s="268"/>
      <c r="B292" s="272"/>
      <c r="C292" s="326" t="s">
        <v>416</v>
      </c>
      <c r="D292" s="327"/>
      <c r="E292" s="273">
        <v>2</v>
      </c>
      <c r="F292" s="274"/>
      <c r="G292" s="275"/>
      <c r="H292" s="276"/>
      <c r="I292" s="270"/>
      <c r="J292" s="277"/>
      <c r="K292" s="270"/>
      <c r="M292" s="271" t="s">
        <v>416</v>
      </c>
      <c r="O292" s="259"/>
    </row>
    <row r="293" spans="1:80" x14ac:dyDescent="0.2">
      <c r="A293" s="268"/>
      <c r="B293" s="272"/>
      <c r="C293" s="326" t="s">
        <v>417</v>
      </c>
      <c r="D293" s="327"/>
      <c r="E293" s="273">
        <v>1</v>
      </c>
      <c r="F293" s="274"/>
      <c r="G293" s="275"/>
      <c r="H293" s="276"/>
      <c r="I293" s="270"/>
      <c r="J293" s="277"/>
      <c r="K293" s="270"/>
      <c r="M293" s="271" t="s">
        <v>417</v>
      </c>
      <c r="O293" s="259"/>
    </row>
    <row r="294" spans="1:80" x14ac:dyDescent="0.2">
      <c r="A294" s="268"/>
      <c r="B294" s="272"/>
      <c r="C294" s="326" t="s">
        <v>418</v>
      </c>
      <c r="D294" s="327"/>
      <c r="E294" s="273">
        <v>1</v>
      </c>
      <c r="F294" s="274"/>
      <c r="G294" s="275"/>
      <c r="H294" s="276"/>
      <c r="I294" s="270"/>
      <c r="J294" s="277"/>
      <c r="K294" s="270"/>
      <c r="M294" s="271" t="s">
        <v>418</v>
      </c>
      <c r="O294" s="259"/>
    </row>
    <row r="295" spans="1:80" ht="22.5" x14ac:dyDescent="0.2">
      <c r="A295" s="260">
        <v>44</v>
      </c>
      <c r="B295" s="261" t="s">
        <v>419</v>
      </c>
      <c r="C295" s="262" t="s">
        <v>420</v>
      </c>
      <c r="D295" s="263" t="s">
        <v>245</v>
      </c>
      <c r="E295" s="264">
        <v>2</v>
      </c>
      <c r="F295" s="264">
        <v>0</v>
      </c>
      <c r="G295" s="265">
        <f>E295*F295</f>
        <v>0</v>
      </c>
      <c r="H295" s="266">
        <v>2.0000000000000002E-5</v>
      </c>
      <c r="I295" s="267">
        <f>E295*H295</f>
        <v>4.0000000000000003E-5</v>
      </c>
      <c r="J295" s="266">
        <v>0</v>
      </c>
      <c r="K295" s="267">
        <f>E295*J295</f>
        <v>0</v>
      </c>
      <c r="O295" s="259">
        <v>2</v>
      </c>
      <c r="AA295" s="232">
        <v>1</v>
      </c>
      <c r="AB295" s="232">
        <v>7</v>
      </c>
      <c r="AC295" s="232">
        <v>7</v>
      </c>
      <c r="AZ295" s="232">
        <v>2</v>
      </c>
      <c r="BA295" s="232">
        <f>IF(AZ295=1,G295,0)</f>
        <v>0</v>
      </c>
      <c r="BB295" s="232">
        <f>IF(AZ295=2,G295,0)</f>
        <v>0</v>
      </c>
      <c r="BC295" s="232">
        <f>IF(AZ295=3,G295,0)</f>
        <v>0</v>
      </c>
      <c r="BD295" s="232">
        <f>IF(AZ295=4,G295,0)</f>
        <v>0</v>
      </c>
      <c r="BE295" s="232">
        <f>IF(AZ295=5,G295,0)</f>
        <v>0</v>
      </c>
      <c r="CA295" s="259">
        <v>1</v>
      </c>
      <c r="CB295" s="259">
        <v>7</v>
      </c>
    </row>
    <row r="296" spans="1:80" x14ac:dyDescent="0.2">
      <c r="A296" s="268"/>
      <c r="B296" s="272"/>
      <c r="C296" s="326" t="s">
        <v>123</v>
      </c>
      <c r="D296" s="327"/>
      <c r="E296" s="273">
        <v>0</v>
      </c>
      <c r="F296" s="274"/>
      <c r="G296" s="275"/>
      <c r="H296" s="276"/>
      <c r="I296" s="270"/>
      <c r="J296" s="277"/>
      <c r="K296" s="270"/>
      <c r="M296" s="271" t="s">
        <v>123</v>
      </c>
      <c r="O296" s="259"/>
    </row>
    <row r="297" spans="1:80" x14ac:dyDescent="0.2">
      <c r="A297" s="268"/>
      <c r="B297" s="272"/>
      <c r="C297" s="326" t="s">
        <v>421</v>
      </c>
      <c r="D297" s="327"/>
      <c r="E297" s="273">
        <v>2</v>
      </c>
      <c r="F297" s="274"/>
      <c r="G297" s="275"/>
      <c r="H297" s="276"/>
      <c r="I297" s="270"/>
      <c r="J297" s="277"/>
      <c r="K297" s="270"/>
      <c r="M297" s="271" t="s">
        <v>421</v>
      </c>
      <c r="O297" s="259"/>
    </row>
    <row r="298" spans="1:80" ht="22.5" x14ac:dyDescent="0.2">
      <c r="A298" s="260">
        <v>45</v>
      </c>
      <c r="B298" s="261" t="s">
        <v>422</v>
      </c>
      <c r="C298" s="262" t="s">
        <v>423</v>
      </c>
      <c r="D298" s="263" t="s">
        <v>245</v>
      </c>
      <c r="E298" s="264">
        <v>5</v>
      </c>
      <c r="F298" s="264">
        <v>0</v>
      </c>
      <c r="G298" s="265">
        <f>E298*F298</f>
        <v>0</v>
      </c>
      <c r="H298" s="266">
        <v>2.0000000000000002E-5</v>
      </c>
      <c r="I298" s="267">
        <f>E298*H298</f>
        <v>1E-4</v>
      </c>
      <c r="J298" s="266">
        <v>0</v>
      </c>
      <c r="K298" s="267">
        <f>E298*J298</f>
        <v>0</v>
      </c>
      <c r="O298" s="259">
        <v>2</v>
      </c>
      <c r="AA298" s="232">
        <v>1</v>
      </c>
      <c r="AB298" s="232">
        <v>7</v>
      </c>
      <c r="AC298" s="232">
        <v>7</v>
      </c>
      <c r="AZ298" s="232">
        <v>2</v>
      </c>
      <c r="BA298" s="232">
        <f>IF(AZ298=1,G298,0)</f>
        <v>0</v>
      </c>
      <c r="BB298" s="232">
        <f>IF(AZ298=2,G298,0)</f>
        <v>0</v>
      </c>
      <c r="BC298" s="232">
        <f>IF(AZ298=3,G298,0)</f>
        <v>0</v>
      </c>
      <c r="BD298" s="232">
        <f>IF(AZ298=4,G298,0)</f>
        <v>0</v>
      </c>
      <c r="BE298" s="232">
        <f>IF(AZ298=5,G298,0)</f>
        <v>0</v>
      </c>
      <c r="CA298" s="259">
        <v>1</v>
      </c>
      <c r="CB298" s="259">
        <v>7</v>
      </c>
    </row>
    <row r="299" spans="1:80" x14ac:dyDescent="0.2">
      <c r="A299" s="268"/>
      <c r="B299" s="272"/>
      <c r="C299" s="326" t="s">
        <v>123</v>
      </c>
      <c r="D299" s="327"/>
      <c r="E299" s="273">
        <v>0</v>
      </c>
      <c r="F299" s="274"/>
      <c r="G299" s="275"/>
      <c r="H299" s="276"/>
      <c r="I299" s="270"/>
      <c r="J299" s="277"/>
      <c r="K299" s="270"/>
      <c r="M299" s="271" t="s">
        <v>123</v>
      </c>
      <c r="O299" s="259"/>
    </row>
    <row r="300" spans="1:80" x14ac:dyDescent="0.2">
      <c r="A300" s="268"/>
      <c r="B300" s="272"/>
      <c r="C300" s="326" t="s">
        <v>424</v>
      </c>
      <c r="D300" s="327"/>
      <c r="E300" s="273">
        <v>5</v>
      </c>
      <c r="F300" s="274"/>
      <c r="G300" s="275"/>
      <c r="H300" s="276"/>
      <c r="I300" s="270"/>
      <c r="J300" s="277"/>
      <c r="K300" s="270"/>
      <c r="M300" s="271" t="s">
        <v>424</v>
      </c>
      <c r="O300" s="259"/>
    </row>
    <row r="301" spans="1:80" ht="22.5" x14ac:dyDescent="0.2">
      <c r="A301" s="260">
        <v>46</v>
      </c>
      <c r="B301" s="261" t="s">
        <v>425</v>
      </c>
      <c r="C301" s="262" t="s">
        <v>426</v>
      </c>
      <c r="D301" s="263" t="s">
        <v>245</v>
      </c>
      <c r="E301" s="264">
        <v>60</v>
      </c>
      <c r="F301" s="264">
        <v>0</v>
      </c>
      <c r="G301" s="265">
        <f>E301*F301</f>
        <v>0</v>
      </c>
      <c r="H301" s="266">
        <v>4.0000000000000003E-5</v>
      </c>
      <c r="I301" s="267">
        <f>E301*H301</f>
        <v>2.4000000000000002E-3</v>
      </c>
      <c r="J301" s="266">
        <v>0</v>
      </c>
      <c r="K301" s="267">
        <f>E301*J301</f>
        <v>0</v>
      </c>
      <c r="O301" s="259">
        <v>2</v>
      </c>
      <c r="AA301" s="232">
        <v>1</v>
      </c>
      <c r="AB301" s="232">
        <v>7</v>
      </c>
      <c r="AC301" s="232">
        <v>7</v>
      </c>
      <c r="AZ301" s="232">
        <v>2</v>
      </c>
      <c r="BA301" s="232">
        <f>IF(AZ301=1,G301,0)</f>
        <v>0</v>
      </c>
      <c r="BB301" s="232">
        <f>IF(AZ301=2,G301,0)</f>
        <v>0</v>
      </c>
      <c r="BC301" s="232">
        <f>IF(AZ301=3,G301,0)</f>
        <v>0</v>
      </c>
      <c r="BD301" s="232">
        <f>IF(AZ301=4,G301,0)</f>
        <v>0</v>
      </c>
      <c r="BE301" s="232">
        <f>IF(AZ301=5,G301,0)</f>
        <v>0</v>
      </c>
      <c r="CA301" s="259">
        <v>1</v>
      </c>
      <c r="CB301" s="259">
        <v>7</v>
      </c>
    </row>
    <row r="302" spans="1:80" x14ac:dyDescent="0.2">
      <c r="A302" s="268"/>
      <c r="B302" s="272"/>
      <c r="C302" s="326" t="s">
        <v>123</v>
      </c>
      <c r="D302" s="327"/>
      <c r="E302" s="273">
        <v>0</v>
      </c>
      <c r="F302" s="274"/>
      <c r="G302" s="275"/>
      <c r="H302" s="276"/>
      <c r="I302" s="270"/>
      <c r="J302" s="277"/>
      <c r="K302" s="270"/>
      <c r="M302" s="271" t="s">
        <v>123</v>
      </c>
      <c r="O302" s="259"/>
    </row>
    <row r="303" spans="1:80" x14ac:dyDescent="0.2">
      <c r="A303" s="268"/>
      <c r="B303" s="272"/>
      <c r="C303" s="326" t="s">
        <v>427</v>
      </c>
      <c r="D303" s="327"/>
      <c r="E303" s="273">
        <v>24</v>
      </c>
      <c r="F303" s="274"/>
      <c r="G303" s="275"/>
      <c r="H303" s="276"/>
      <c r="I303" s="270"/>
      <c r="J303" s="277"/>
      <c r="K303" s="270"/>
      <c r="M303" s="271" t="s">
        <v>427</v>
      </c>
      <c r="O303" s="259"/>
    </row>
    <row r="304" spans="1:80" x14ac:dyDescent="0.2">
      <c r="A304" s="268"/>
      <c r="B304" s="272"/>
      <c r="C304" s="326" t="s">
        <v>428</v>
      </c>
      <c r="D304" s="327"/>
      <c r="E304" s="273">
        <v>4</v>
      </c>
      <c r="F304" s="274"/>
      <c r="G304" s="275"/>
      <c r="H304" s="276"/>
      <c r="I304" s="270"/>
      <c r="J304" s="277"/>
      <c r="K304" s="270"/>
      <c r="M304" s="271" t="s">
        <v>428</v>
      </c>
      <c r="O304" s="259"/>
    </row>
    <row r="305" spans="1:80" x14ac:dyDescent="0.2">
      <c r="A305" s="268"/>
      <c r="B305" s="272"/>
      <c r="C305" s="326" t="s">
        <v>429</v>
      </c>
      <c r="D305" s="327"/>
      <c r="E305" s="273">
        <v>3</v>
      </c>
      <c r="F305" s="274"/>
      <c r="G305" s="275"/>
      <c r="H305" s="276"/>
      <c r="I305" s="270"/>
      <c r="J305" s="277"/>
      <c r="K305" s="270"/>
      <c r="M305" s="271" t="s">
        <v>429</v>
      </c>
      <c r="O305" s="259"/>
    </row>
    <row r="306" spans="1:80" x14ac:dyDescent="0.2">
      <c r="A306" s="268"/>
      <c r="B306" s="272"/>
      <c r="C306" s="326" t="s">
        <v>430</v>
      </c>
      <c r="D306" s="327"/>
      <c r="E306" s="273">
        <v>3</v>
      </c>
      <c r="F306" s="274"/>
      <c r="G306" s="275"/>
      <c r="H306" s="276"/>
      <c r="I306" s="270"/>
      <c r="J306" s="277"/>
      <c r="K306" s="270"/>
      <c r="M306" s="271" t="s">
        <v>430</v>
      </c>
      <c r="O306" s="259"/>
    </row>
    <row r="307" spans="1:80" x14ac:dyDescent="0.2">
      <c r="A307" s="268"/>
      <c r="B307" s="272"/>
      <c r="C307" s="326" t="s">
        <v>431</v>
      </c>
      <c r="D307" s="327"/>
      <c r="E307" s="273">
        <v>3</v>
      </c>
      <c r="F307" s="274"/>
      <c r="G307" s="275"/>
      <c r="H307" s="276"/>
      <c r="I307" s="270"/>
      <c r="J307" s="277"/>
      <c r="K307" s="270"/>
      <c r="M307" s="271" t="s">
        <v>431</v>
      </c>
      <c r="O307" s="259"/>
    </row>
    <row r="308" spans="1:80" x14ac:dyDescent="0.2">
      <c r="A308" s="268"/>
      <c r="B308" s="272"/>
      <c r="C308" s="326" t="s">
        <v>432</v>
      </c>
      <c r="D308" s="327"/>
      <c r="E308" s="273">
        <v>3</v>
      </c>
      <c r="F308" s="274"/>
      <c r="G308" s="275"/>
      <c r="H308" s="276"/>
      <c r="I308" s="270"/>
      <c r="J308" s="277"/>
      <c r="K308" s="270"/>
      <c r="M308" s="271" t="s">
        <v>432</v>
      </c>
      <c r="O308" s="259"/>
    </row>
    <row r="309" spans="1:80" x14ac:dyDescent="0.2">
      <c r="A309" s="268"/>
      <c r="B309" s="272"/>
      <c r="C309" s="326" t="s">
        <v>433</v>
      </c>
      <c r="D309" s="327"/>
      <c r="E309" s="273">
        <v>3</v>
      </c>
      <c r="F309" s="274"/>
      <c r="G309" s="275"/>
      <c r="H309" s="276"/>
      <c r="I309" s="270"/>
      <c r="J309" s="277"/>
      <c r="K309" s="270"/>
      <c r="M309" s="271" t="s">
        <v>433</v>
      </c>
      <c r="O309" s="259"/>
    </row>
    <row r="310" spans="1:80" x14ac:dyDescent="0.2">
      <c r="A310" s="268"/>
      <c r="B310" s="272"/>
      <c r="C310" s="326" t="s">
        <v>434</v>
      </c>
      <c r="D310" s="327"/>
      <c r="E310" s="273">
        <v>2</v>
      </c>
      <c r="F310" s="274"/>
      <c r="G310" s="275"/>
      <c r="H310" s="276"/>
      <c r="I310" s="270"/>
      <c r="J310" s="277"/>
      <c r="K310" s="270"/>
      <c r="M310" s="271" t="s">
        <v>434</v>
      </c>
      <c r="O310" s="259"/>
    </row>
    <row r="311" spans="1:80" x14ac:dyDescent="0.2">
      <c r="A311" s="268"/>
      <c r="B311" s="272"/>
      <c r="C311" s="326" t="s">
        <v>435</v>
      </c>
      <c r="D311" s="327"/>
      <c r="E311" s="273">
        <v>4</v>
      </c>
      <c r="F311" s="274"/>
      <c r="G311" s="275"/>
      <c r="H311" s="276"/>
      <c r="I311" s="270"/>
      <c r="J311" s="277"/>
      <c r="K311" s="270"/>
      <c r="M311" s="271" t="s">
        <v>435</v>
      </c>
      <c r="O311" s="259"/>
    </row>
    <row r="312" spans="1:80" x14ac:dyDescent="0.2">
      <c r="A312" s="268"/>
      <c r="B312" s="272"/>
      <c r="C312" s="326" t="s">
        <v>436</v>
      </c>
      <c r="D312" s="327"/>
      <c r="E312" s="273">
        <v>2</v>
      </c>
      <c r="F312" s="274"/>
      <c r="G312" s="275"/>
      <c r="H312" s="276"/>
      <c r="I312" s="270"/>
      <c r="J312" s="277"/>
      <c r="K312" s="270"/>
      <c r="M312" s="271" t="s">
        <v>436</v>
      </c>
      <c r="O312" s="259"/>
    </row>
    <row r="313" spans="1:80" x14ac:dyDescent="0.2">
      <c r="A313" s="268"/>
      <c r="B313" s="272"/>
      <c r="C313" s="326" t="s">
        <v>437</v>
      </c>
      <c r="D313" s="327"/>
      <c r="E313" s="273">
        <v>2</v>
      </c>
      <c r="F313" s="274"/>
      <c r="G313" s="275"/>
      <c r="H313" s="276"/>
      <c r="I313" s="270"/>
      <c r="J313" s="277"/>
      <c r="K313" s="270"/>
      <c r="M313" s="271" t="s">
        <v>437</v>
      </c>
      <c r="O313" s="259"/>
    </row>
    <row r="314" spans="1:80" x14ac:dyDescent="0.2">
      <c r="A314" s="268"/>
      <c r="B314" s="272"/>
      <c r="C314" s="326" t="s">
        <v>438</v>
      </c>
      <c r="D314" s="327"/>
      <c r="E314" s="273">
        <v>1</v>
      </c>
      <c r="F314" s="274"/>
      <c r="G314" s="275"/>
      <c r="H314" s="276"/>
      <c r="I314" s="270"/>
      <c r="J314" s="277"/>
      <c r="K314" s="270"/>
      <c r="M314" s="271" t="s">
        <v>438</v>
      </c>
      <c r="O314" s="259"/>
    </row>
    <row r="315" spans="1:80" x14ac:dyDescent="0.2">
      <c r="A315" s="268"/>
      <c r="B315" s="272"/>
      <c r="C315" s="326" t="s">
        <v>439</v>
      </c>
      <c r="D315" s="327"/>
      <c r="E315" s="273">
        <v>3</v>
      </c>
      <c r="F315" s="274"/>
      <c r="G315" s="275"/>
      <c r="H315" s="276"/>
      <c r="I315" s="270"/>
      <c r="J315" s="277"/>
      <c r="K315" s="270"/>
      <c r="M315" s="271" t="s">
        <v>439</v>
      </c>
      <c r="O315" s="259"/>
    </row>
    <row r="316" spans="1:80" x14ac:dyDescent="0.2">
      <c r="A316" s="268"/>
      <c r="B316" s="272"/>
      <c r="C316" s="326" t="s">
        <v>440</v>
      </c>
      <c r="D316" s="327"/>
      <c r="E316" s="273">
        <v>2</v>
      </c>
      <c r="F316" s="274"/>
      <c r="G316" s="275"/>
      <c r="H316" s="276"/>
      <c r="I316" s="270"/>
      <c r="J316" s="277"/>
      <c r="K316" s="270"/>
      <c r="M316" s="271" t="s">
        <v>440</v>
      </c>
      <c r="O316" s="259"/>
    </row>
    <row r="317" spans="1:80" x14ac:dyDescent="0.2">
      <c r="A317" s="268"/>
      <c r="B317" s="272"/>
      <c r="C317" s="326" t="s">
        <v>441</v>
      </c>
      <c r="D317" s="327"/>
      <c r="E317" s="273">
        <v>1</v>
      </c>
      <c r="F317" s="274"/>
      <c r="G317" s="275"/>
      <c r="H317" s="276"/>
      <c r="I317" s="270"/>
      <c r="J317" s="277"/>
      <c r="K317" s="270"/>
      <c r="M317" s="271" t="s">
        <v>441</v>
      </c>
      <c r="O317" s="259"/>
    </row>
    <row r="318" spans="1:80" x14ac:dyDescent="0.2">
      <c r="A318" s="260">
        <v>47</v>
      </c>
      <c r="B318" s="261" t="s">
        <v>442</v>
      </c>
      <c r="C318" s="262" t="s">
        <v>443</v>
      </c>
      <c r="D318" s="263" t="s">
        <v>245</v>
      </c>
      <c r="E318" s="264">
        <v>25</v>
      </c>
      <c r="F318" s="264">
        <v>0</v>
      </c>
      <c r="G318" s="265">
        <f>E318*F318</f>
        <v>0</v>
      </c>
      <c r="H318" s="266">
        <v>0</v>
      </c>
      <c r="I318" s="267">
        <f>E318*H318</f>
        <v>0</v>
      </c>
      <c r="J318" s="266"/>
      <c r="K318" s="267">
        <f>E318*J318</f>
        <v>0</v>
      </c>
      <c r="O318" s="259">
        <v>2</v>
      </c>
      <c r="AA318" s="232">
        <v>12</v>
      </c>
      <c r="AB318" s="232">
        <v>0</v>
      </c>
      <c r="AC318" s="232">
        <v>501</v>
      </c>
      <c r="AZ318" s="232">
        <v>2</v>
      </c>
      <c r="BA318" s="232">
        <f>IF(AZ318=1,G318,0)</f>
        <v>0</v>
      </c>
      <c r="BB318" s="232">
        <f>IF(AZ318=2,G318,0)</f>
        <v>0</v>
      </c>
      <c r="BC318" s="232">
        <f>IF(AZ318=3,G318,0)</f>
        <v>0</v>
      </c>
      <c r="BD318" s="232">
        <f>IF(AZ318=4,G318,0)</f>
        <v>0</v>
      </c>
      <c r="BE318" s="232">
        <f>IF(AZ318=5,G318,0)</f>
        <v>0</v>
      </c>
      <c r="CA318" s="259">
        <v>12</v>
      </c>
      <c r="CB318" s="259">
        <v>0</v>
      </c>
    </row>
    <row r="319" spans="1:80" x14ac:dyDescent="0.2">
      <c r="A319" s="268"/>
      <c r="B319" s="272"/>
      <c r="C319" s="326" t="s">
        <v>444</v>
      </c>
      <c r="D319" s="327"/>
      <c r="E319" s="273">
        <v>25</v>
      </c>
      <c r="F319" s="274"/>
      <c r="G319" s="275"/>
      <c r="H319" s="276"/>
      <c r="I319" s="270"/>
      <c r="J319" s="277"/>
      <c r="K319" s="270"/>
      <c r="M319" s="271" t="s">
        <v>444</v>
      </c>
      <c r="O319" s="259"/>
    </row>
    <row r="320" spans="1:80" x14ac:dyDescent="0.2">
      <c r="A320" s="260">
        <v>48</v>
      </c>
      <c r="B320" s="261" t="s">
        <v>445</v>
      </c>
      <c r="C320" s="262" t="s">
        <v>446</v>
      </c>
      <c r="D320" s="263" t="s">
        <v>245</v>
      </c>
      <c r="E320" s="264">
        <v>16</v>
      </c>
      <c r="F320" s="264">
        <v>0</v>
      </c>
      <c r="G320" s="265">
        <f>E320*F320</f>
        <v>0</v>
      </c>
      <c r="H320" s="266">
        <v>0</v>
      </c>
      <c r="I320" s="267">
        <f>E320*H320</f>
        <v>0</v>
      </c>
      <c r="J320" s="266"/>
      <c r="K320" s="267">
        <f>E320*J320</f>
        <v>0</v>
      </c>
      <c r="O320" s="259">
        <v>2</v>
      </c>
      <c r="AA320" s="232">
        <v>12</v>
      </c>
      <c r="AB320" s="232">
        <v>0</v>
      </c>
      <c r="AC320" s="232">
        <v>502</v>
      </c>
      <c r="AZ320" s="232">
        <v>2</v>
      </c>
      <c r="BA320" s="232">
        <f>IF(AZ320=1,G320,0)</f>
        <v>0</v>
      </c>
      <c r="BB320" s="232">
        <f>IF(AZ320=2,G320,0)</f>
        <v>0</v>
      </c>
      <c r="BC320" s="232">
        <f>IF(AZ320=3,G320,0)</f>
        <v>0</v>
      </c>
      <c r="BD320" s="232">
        <f>IF(AZ320=4,G320,0)</f>
        <v>0</v>
      </c>
      <c r="BE320" s="232">
        <f>IF(AZ320=5,G320,0)</f>
        <v>0</v>
      </c>
      <c r="CA320" s="259">
        <v>12</v>
      </c>
      <c r="CB320" s="259">
        <v>0</v>
      </c>
    </row>
    <row r="321" spans="1:80" x14ac:dyDescent="0.2">
      <c r="A321" s="268"/>
      <c r="B321" s="272"/>
      <c r="C321" s="326" t="s">
        <v>447</v>
      </c>
      <c r="D321" s="327"/>
      <c r="E321" s="273">
        <v>16</v>
      </c>
      <c r="F321" s="274"/>
      <c r="G321" s="275"/>
      <c r="H321" s="276"/>
      <c r="I321" s="270"/>
      <c r="J321" s="277"/>
      <c r="K321" s="270"/>
      <c r="M321" s="271" t="s">
        <v>447</v>
      </c>
      <c r="O321" s="259"/>
    </row>
    <row r="322" spans="1:80" x14ac:dyDescent="0.2">
      <c r="A322" s="260">
        <v>49</v>
      </c>
      <c r="B322" s="261" t="s">
        <v>448</v>
      </c>
      <c r="C322" s="262" t="s">
        <v>449</v>
      </c>
      <c r="D322" s="263" t="s">
        <v>245</v>
      </c>
      <c r="E322" s="264">
        <v>36</v>
      </c>
      <c r="F322" s="264">
        <v>0</v>
      </c>
      <c r="G322" s="265">
        <f>E322*F322</f>
        <v>0</v>
      </c>
      <c r="H322" s="266">
        <v>0</v>
      </c>
      <c r="I322" s="267">
        <f>E322*H322</f>
        <v>0</v>
      </c>
      <c r="J322" s="266"/>
      <c r="K322" s="267">
        <f>E322*J322</f>
        <v>0</v>
      </c>
      <c r="O322" s="259">
        <v>2</v>
      </c>
      <c r="AA322" s="232">
        <v>12</v>
      </c>
      <c r="AB322" s="232">
        <v>0</v>
      </c>
      <c r="AC322" s="232">
        <v>503</v>
      </c>
      <c r="AZ322" s="232">
        <v>2</v>
      </c>
      <c r="BA322" s="232">
        <f>IF(AZ322=1,G322,0)</f>
        <v>0</v>
      </c>
      <c r="BB322" s="232">
        <f>IF(AZ322=2,G322,0)</f>
        <v>0</v>
      </c>
      <c r="BC322" s="232">
        <f>IF(AZ322=3,G322,0)</f>
        <v>0</v>
      </c>
      <c r="BD322" s="232">
        <f>IF(AZ322=4,G322,0)</f>
        <v>0</v>
      </c>
      <c r="BE322" s="232">
        <f>IF(AZ322=5,G322,0)</f>
        <v>0</v>
      </c>
      <c r="CA322" s="259">
        <v>12</v>
      </c>
      <c r="CB322" s="259">
        <v>0</v>
      </c>
    </row>
    <row r="323" spans="1:80" x14ac:dyDescent="0.2">
      <c r="A323" s="268"/>
      <c r="B323" s="272"/>
      <c r="C323" s="326" t="s">
        <v>450</v>
      </c>
      <c r="D323" s="327"/>
      <c r="E323" s="273">
        <v>36</v>
      </c>
      <c r="F323" s="274"/>
      <c r="G323" s="275"/>
      <c r="H323" s="276"/>
      <c r="I323" s="270"/>
      <c r="J323" s="277"/>
      <c r="K323" s="270"/>
      <c r="M323" s="271" t="s">
        <v>450</v>
      </c>
      <c r="O323" s="259"/>
    </row>
    <row r="324" spans="1:80" x14ac:dyDescent="0.2">
      <c r="A324" s="260">
        <v>50</v>
      </c>
      <c r="B324" s="261" t="s">
        <v>451</v>
      </c>
      <c r="C324" s="262" t="s">
        <v>452</v>
      </c>
      <c r="D324" s="263" t="s">
        <v>245</v>
      </c>
      <c r="E324" s="264">
        <v>30</v>
      </c>
      <c r="F324" s="264">
        <v>0</v>
      </c>
      <c r="G324" s="265">
        <f>E324*F324</f>
        <v>0</v>
      </c>
      <c r="H324" s="266">
        <v>0</v>
      </c>
      <c r="I324" s="267">
        <f>E324*H324</f>
        <v>0</v>
      </c>
      <c r="J324" s="266"/>
      <c r="K324" s="267">
        <f>E324*J324</f>
        <v>0</v>
      </c>
      <c r="O324" s="259">
        <v>2</v>
      </c>
      <c r="AA324" s="232">
        <v>12</v>
      </c>
      <c r="AB324" s="232">
        <v>0</v>
      </c>
      <c r="AC324" s="232">
        <v>513</v>
      </c>
      <c r="AZ324" s="232">
        <v>2</v>
      </c>
      <c r="BA324" s="232">
        <f>IF(AZ324=1,G324,0)</f>
        <v>0</v>
      </c>
      <c r="BB324" s="232">
        <f>IF(AZ324=2,G324,0)</f>
        <v>0</v>
      </c>
      <c r="BC324" s="232">
        <f>IF(AZ324=3,G324,0)</f>
        <v>0</v>
      </c>
      <c r="BD324" s="232">
        <f>IF(AZ324=4,G324,0)</f>
        <v>0</v>
      </c>
      <c r="BE324" s="232">
        <f>IF(AZ324=5,G324,0)</f>
        <v>0</v>
      </c>
      <c r="CA324" s="259">
        <v>12</v>
      </c>
      <c r="CB324" s="259">
        <v>0</v>
      </c>
    </row>
    <row r="325" spans="1:80" x14ac:dyDescent="0.2">
      <c r="A325" s="268"/>
      <c r="B325" s="272"/>
      <c r="C325" s="326" t="s">
        <v>453</v>
      </c>
      <c r="D325" s="327"/>
      <c r="E325" s="273">
        <v>30</v>
      </c>
      <c r="F325" s="274"/>
      <c r="G325" s="275"/>
      <c r="H325" s="276"/>
      <c r="I325" s="270"/>
      <c r="J325" s="277"/>
      <c r="K325" s="270"/>
      <c r="M325" s="271" t="s">
        <v>453</v>
      </c>
      <c r="O325" s="259"/>
    </row>
    <row r="326" spans="1:80" x14ac:dyDescent="0.2">
      <c r="A326" s="260">
        <v>51</v>
      </c>
      <c r="B326" s="261" t="s">
        <v>454</v>
      </c>
      <c r="C326" s="262" t="s">
        <v>455</v>
      </c>
      <c r="D326" s="263" t="s">
        <v>245</v>
      </c>
      <c r="E326" s="264">
        <v>3</v>
      </c>
      <c r="F326" s="264">
        <v>0</v>
      </c>
      <c r="G326" s="265">
        <f>E326*F326</f>
        <v>0</v>
      </c>
      <c r="H326" s="266">
        <v>0</v>
      </c>
      <c r="I326" s="267">
        <f>E326*H326</f>
        <v>0</v>
      </c>
      <c r="J326" s="266"/>
      <c r="K326" s="267">
        <f>E326*J326</f>
        <v>0</v>
      </c>
      <c r="O326" s="259">
        <v>2</v>
      </c>
      <c r="AA326" s="232">
        <v>12</v>
      </c>
      <c r="AB326" s="232">
        <v>0</v>
      </c>
      <c r="AC326" s="232">
        <v>514</v>
      </c>
      <c r="AZ326" s="232">
        <v>2</v>
      </c>
      <c r="BA326" s="232">
        <f>IF(AZ326=1,G326,0)</f>
        <v>0</v>
      </c>
      <c r="BB326" s="232">
        <f>IF(AZ326=2,G326,0)</f>
        <v>0</v>
      </c>
      <c r="BC326" s="232">
        <f>IF(AZ326=3,G326,0)</f>
        <v>0</v>
      </c>
      <c r="BD326" s="232">
        <f>IF(AZ326=4,G326,0)</f>
        <v>0</v>
      </c>
      <c r="BE326" s="232">
        <f>IF(AZ326=5,G326,0)</f>
        <v>0</v>
      </c>
      <c r="CA326" s="259">
        <v>12</v>
      </c>
      <c r="CB326" s="259">
        <v>0</v>
      </c>
    </row>
    <row r="327" spans="1:80" x14ac:dyDescent="0.2">
      <c r="A327" s="268"/>
      <c r="B327" s="272"/>
      <c r="C327" s="326" t="s">
        <v>456</v>
      </c>
      <c r="D327" s="327"/>
      <c r="E327" s="273">
        <v>3</v>
      </c>
      <c r="F327" s="274"/>
      <c r="G327" s="275"/>
      <c r="H327" s="276"/>
      <c r="I327" s="270"/>
      <c r="J327" s="277"/>
      <c r="K327" s="270"/>
      <c r="M327" s="271" t="s">
        <v>456</v>
      </c>
      <c r="O327" s="259"/>
    </row>
    <row r="328" spans="1:80" x14ac:dyDescent="0.2">
      <c r="A328" s="260">
        <v>52</v>
      </c>
      <c r="B328" s="261" t="s">
        <v>457</v>
      </c>
      <c r="C328" s="262" t="s">
        <v>458</v>
      </c>
      <c r="D328" s="263" t="s">
        <v>245</v>
      </c>
      <c r="E328" s="264">
        <v>3</v>
      </c>
      <c r="F328" s="264">
        <v>0</v>
      </c>
      <c r="G328" s="265">
        <f>E328*F328</f>
        <v>0</v>
      </c>
      <c r="H328" s="266">
        <v>0</v>
      </c>
      <c r="I328" s="267">
        <f>E328*H328</f>
        <v>0</v>
      </c>
      <c r="J328" s="266"/>
      <c r="K328" s="267">
        <f>E328*J328</f>
        <v>0</v>
      </c>
      <c r="O328" s="259">
        <v>2</v>
      </c>
      <c r="AA328" s="232">
        <v>12</v>
      </c>
      <c r="AB328" s="232">
        <v>0</v>
      </c>
      <c r="AC328" s="232">
        <v>515</v>
      </c>
      <c r="AZ328" s="232">
        <v>2</v>
      </c>
      <c r="BA328" s="232">
        <f>IF(AZ328=1,G328,0)</f>
        <v>0</v>
      </c>
      <c r="BB328" s="232">
        <f>IF(AZ328=2,G328,0)</f>
        <v>0</v>
      </c>
      <c r="BC328" s="232">
        <f>IF(AZ328=3,G328,0)</f>
        <v>0</v>
      </c>
      <c r="BD328" s="232">
        <f>IF(AZ328=4,G328,0)</f>
        <v>0</v>
      </c>
      <c r="BE328" s="232">
        <f>IF(AZ328=5,G328,0)</f>
        <v>0</v>
      </c>
      <c r="CA328" s="259">
        <v>12</v>
      </c>
      <c r="CB328" s="259">
        <v>0</v>
      </c>
    </row>
    <row r="329" spans="1:80" x14ac:dyDescent="0.2">
      <c r="A329" s="268"/>
      <c r="B329" s="272"/>
      <c r="C329" s="326" t="s">
        <v>456</v>
      </c>
      <c r="D329" s="327"/>
      <c r="E329" s="273">
        <v>3</v>
      </c>
      <c r="F329" s="274"/>
      <c r="G329" s="275"/>
      <c r="H329" s="276"/>
      <c r="I329" s="270"/>
      <c r="J329" s="277"/>
      <c r="K329" s="270"/>
      <c r="M329" s="271" t="s">
        <v>456</v>
      </c>
      <c r="O329" s="259"/>
    </row>
    <row r="330" spans="1:80" x14ac:dyDescent="0.2">
      <c r="A330" s="260">
        <v>53</v>
      </c>
      <c r="B330" s="261" t="s">
        <v>459</v>
      </c>
      <c r="C330" s="262" t="s">
        <v>460</v>
      </c>
      <c r="D330" s="263" t="s">
        <v>245</v>
      </c>
      <c r="E330" s="264">
        <v>1</v>
      </c>
      <c r="F330" s="264">
        <v>0</v>
      </c>
      <c r="G330" s="265">
        <f>E330*F330</f>
        <v>0</v>
      </c>
      <c r="H330" s="266">
        <v>0</v>
      </c>
      <c r="I330" s="267">
        <f>E330*H330</f>
        <v>0</v>
      </c>
      <c r="J330" s="266"/>
      <c r="K330" s="267">
        <f>E330*J330</f>
        <v>0</v>
      </c>
      <c r="O330" s="259">
        <v>2</v>
      </c>
      <c r="AA330" s="232">
        <v>12</v>
      </c>
      <c r="AB330" s="232">
        <v>0</v>
      </c>
      <c r="AC330" s="232">
        <v>516</v>
      </c>
      <c r="AZ330" s="232">
        <v>2</v>
      </c>
      <c r="BA330" s="232">
        <f>IF(AZ330=1,G330,0)</f>
        <v>0</v>
      </c>
      <c r="BB330" s="232">
        <f>IF(AZ330=2,G330,0)</f>
        <v>0</v>
      </c>
      <c r="BC330" s="232">
        <f>IF(AZ330=3,G330,0)</f>
        <v>0</v>
      </c>
      <c r="BD330" s="232">
        <f>IF(AZ330=4,G330,0)</f>
        <v>0</v>
      </c>
      <c r="BE330" s="232">
        <f>IF(AZ330=5,G330,0)</f>
        <v>0</v>
      </c>
      <c r="CA330" s="259">
        <v>12</v>
      </c>
      <c r="CB330" s="259">
        <v>0</v>
      </c>
    </row>
    <row r="331" spans="1:80" x14ac:dyDescent="0.2">
      <c r="A331" s="268"/>
      <c r="B331" s="272"/>
      <c r="C331" s="326" t="s">
        <v>461</v>
      </c>
      <c r="D331" s="327"/>
      <c r="E331" s="273">
        <v>1</v>
      </c>
      <c r="F331" s="274"/>
      <c r="G331" s="275"/>
      <c r="H331" s="276"/>
      <c r="I331" s="270"/>
      <c r="J331" s="277"/>
      <c r="K331" s="270"/>
      <c r="M331" s="271" t="s">
        <v>461</v>
      </c>
      <c r="O331" s="259"/>
    </row>
    <row r="332" spans="1:80" x14ac:dyDescent="0.2">
      <c r="A332" s="260">
        <v>54</v>
      </c>
      <c r="B332" s="261" t="s">
        <v>462</v>
      </c>
      <c r="C332" s="262" t="s">
        <v>463</v>
      </c>
      <c r="D332" s="263" t="s">
        <v>245</v>
      </c>
      <c r="E332" s="264">
        <v>1</v>
      </c>
      <c r="F332" s="264">
        <v>0</v>
      </c>
      <c r="G332" s="265">
        <f>E332*F332</f>
        <v>0</v>
      </c>
      <c r="H332" s="266">
        <v>0</v>
      </c>
      <c r="I332" s="267">
        <f>E332*H332</f>
        <v>0</v>
      </c>
      <c r="J332" s="266"/>
      <c r="K332" s="267">
        <f>E332*J332</f>
        <v>0</v>
      </c>
      <c r="O332" s="259">
        <v>2</v>
      </c>
      <c r="AA332" s="232">
        <v>12</v>
      </c>
      <c r="AB332" s="232">
        <v>0</v>
      </c>
      <c r="AC332" s="232">
        <v>517</v>
      </c>
      <c r="AZ332" s="232">
        <v>2</v>
      </c>
      <c r="BA332" s="232">
        <f>IF(AZ332=1,G332,0)</f>
        <v>0</v>
      </c>
      <c r="BB332" s="232">
        <f>IF(AZ332=2,G332,0)</f>
        <v>0</v>
      </c>
      <c r="BC332" s="232">
        <f>IF(AZ332=3,G332,0)</f>
        <v>0</v>
      </c>
      <c r="BD332" s="232">
        <f>IF(AZ332=4,G332,0)</f>
        <v>0</v>
      </c>
      <c r="BE332" s="232">
        <f>IF(AZ332=5,G332,0)</f>
        <v>0</v>
      </c>
      <c r="CA332" s="259">
        <v>12</v>
      </c>
      <c r="CB332" s="259">
        <v>0</v>
      </c>
    </row>
    <row r="333" spans="1:80" x14ac:dyDescent="0.2">
      <c r="A333" s="268"/>
      <c r="B333" s="272"/>
      <c r="C333" s="326" t="s">
        <v>461</v>
      </c>
      <c r="D333" s="327"/>
      <c r="E333" s="273">
        <v>1</v>
      </c>
      <c r="F333" s="274"/>
      <c r="G333" s="275"/>
      <c r="H333" s="276"/>
      <c r="I333" s="270"/>
      <c r="J333" s="277"/>
      <c r="K333" s="270"/>
      <c r="M333" s="271" t="s">
        <v>461</v>
      </c>
      <c r="O333" s="259"/>
    </row>
    <row r="334" spans="1:80" x14ac:dyDescent="0.2">
      <c r="A334" s="260">
        <v>55</v>
      </c>
      <c r="B334" s="261" t="s">
        <v>464</v>
      </c>
      <c r="C334" s="262" t="s">
        <v>465</v>
      </c>
      <c r="D334" s="263" t="s">
        <v>245</v>
      </c>
      <c r="E334" s="264">
        <v>2</v>
      </c>
      <c r="F334" s="264">
        <v>0</v>
      </c>
      <c r="G334" s="265">
        <f>E334*F334</f>
        <v>0</v>
      </c>
      <c r="H334" s="266">
        <v>0</v>
      </c>
      <c r="I334" s="267">
        <f>E334*H334</f>
        <v>0</v>
      </c>
      <c r="J334" s="266"/>
      <c r="K334" s="267">
        <f>E334*J334</f>
        <v>0</v>
      </c>
      <c r="O334" s="259">
        <v>2</v>
      </c>
      <c r="AA334" s="232">
        <v>12</v>
      </c>
      <c r="AB334" s="232">
        <v>0</v>
      </c>
      <c r="AC334" s="232">
        <v>518</v>
      </c>
      <c r="AZ334" s="232">
        <v>2</v>
      </c>
      <c r="BA334" s="232">
        <f>IF(AZ334=1,G334,0)</f>
        <v>0</v>
      </c>
      <c r="BB334" s="232">
        <f>IF(AZ334=2,G334,0)</f>
        <v>0</v>
      </c>
      <c r="BC334" s="232">
        <f>IF(AZ334=3,G334,0)</f>
        <v>0</v>
      </c>
      <c r="BD334" s="232">
        <f>IF(AZ334=4,G334,0)</f>
        <v>0</v>
      </c>
      <c r="BE334" s="232">
        <f>IF(AZ334=5,G334,0)</f>
        <v>0</v>
      </c>
      <c r="CA334" s="259">
        <v>12</v>
      </c>
      <c r="CB334" s="259">
        <v>0</v>
      </c>
    </row>
    <row r="335" spans="1:80" x14ac:dyDescent="0.2">
      <c r="A335" s="268"/>
      <c r="B335" s="272"/>
      <c r="C335" s="326" t="s">
        <v>466</v>
      </c>
      <c r="D335" s="327"/>
      <c r="E335" s="273">
        <v>2</v>
      </c>
      <c r="F335" s="274"/>
      <c r="G335" s="275"/>
      <c r="H335" s="276"/>
      <c r="I335" s="270"/>
      <c r="J335" s="277"/>
      <c r="K335" s="270"/>
      <c r="M335" s="271" t="s">
        <v>466</v>
      </c>
      <c r="O335" s="259"/>
    </row>
    <row r="336" spans="1:80" x14ac:dyDescent="0.2">
      <c r="A336" s="260">
        <v>56</v>
      </c>
      <c r="B336" s="261" t="s">
        <v>467</v>
      </c>
      <c r="C336" s="262" t="s">
        <v>468</v>
      </c>
      <c r="D336" s="263" t="s">
        <v>245</v>
      </c>
      <c r="E336" s="264">
        <v>1</v>
      </c>
      <c r="F336" s="264">
        <v>0</v>
      </c>
      <c r="G336" s="265">
        <f>E336*F336</f>
        <v>0</v>
      </c>
      <c r="H336" s="266">
        <v>0</v>
      </c>
      <c r="I336" s="267">
        <f>E336*H336</f>
        <v>0</v>
      </c>
      <c r="J336" s="266"/>
      <c r="K336" s="267">
        <f>E336*J336</f>
        <v>0</v>
      </c>
      <c r="O336" s="259">
        <v>2</v>
      </c>
      <c r="AA336" s="232">
        <v>12</v>
      </c>
      <c r="AB336" s="232">
        <v>0</v>
      </c>
      <c r="AC336" s="232">
        <v>519</v>
      </c>
      <c r="AZ336" s="232">
        <v>2</v>
      </c>
      <c r="BA336" s="232">
        <f>IF(AZ336=1,G336,0)</f>
        <v>0</v>
      </c>
      <c r="BB336" s="232">
        <f>IF(AZ336=2,G336,0)</f>
        <v>0</v>
      </c>
      <c r="BC336" s="232">
        <f>IF(AZ336=3,G336,0)</f>
        <v>0</v>
      </c>
      <c r="BD336" s="232">
        <f>IF(AZ336=4,G336,0)</f>
        <v>0</v>
      </c>
      <c r="BE336" s="232">
        <f>IF(AZ336=5,G336,0)</f>
        <v>0</v>
      </c>
      <c r="CA336" s="259">
        <v>12</v>
      </c>
      <c r="CB336" s="259">
        <v>0</v>
      </c>
    </row>
    <row r="337" spans="1:80" x14ac:dyDescent="0.2">
      <c r="A337" s="268"/>
      <c r="B337" s="272"/>
      <c r="C337" s="326" t="s">
        <v>461</v>
      </c>
      <c r="D337" s="327"/>
      <c r="E337" s="273">
        <v>1</v>
      </c>
      <c r="F337" s="274"/>
      <c r="G337" s="275"/>
      <c r="H337" s="276"/>
      <c r="I337" s="270"/>
      <c r="J337" s="277"/>
      <c r="K337" s="270"/>
      <c r="M337" s="271" t="s">
        <v>461</v>
      </c>
      <c r="O337" s="259"/>
    </row>
    <row r="338" spans="1:80" x14ac:dyDescent="0.2">
      <c r="A338" s="260">
        <v>57</v>
      </c>
      <c r="B338" s="261" t="s">
        <v>469</v>
      </c>
      <c r="C338" s="262" t="s">
        <v>470</v>
      </c>
      <c r="D338" s="263" t="s">
        <v>245</v>
      </c>
      <c r="E338" s="264">
        <v>3</v>
      </c>
      <c r="F338" s="264">
        <v>0</v>
      </c>
      <c r="G338" s="265">
        <f>E338*F338</f>
        <v>0</v>
      </c>
      <c r="H338" s="266">
        <v>0</v>
      </c>
      <c r="I338" s="267">
        <f>E338*H338</f>
        <v>0</v>
      </c>
      <c r="J338" s="266"/>
      <c r="K338" s="267">
        <f>E338*J338</f>
        <v>0</v>
      </c>
      <c r="O338" s="259">
        <v>2</v>
      </c>
      <c r="AA338" s="232">
        <v>12</v>
      </c>
      <c r="AB338" s="232">
        <v>0</v>
      </c>
      <c r="AC338" s="232">
        <v>520</v>
      </c>
      <c r="AZ338" s="232">
        <v>2</v>
      </c>
      <c r="BA338" s="232">
        <f>IF(AZ338=1,G338,0)</f>
        <v>0</v>
      </c>
      <c r="BB338" s="232">
        <f>IF(AZ338=2,G338,0)</f>
        <v>0</v>
      </c>
      <c r="BC338" s="232">
        <f>IF(AZ338=3,G338,0)</f>
        <v>0</v>
      </c>
      <c r="BD338" s="232">
        <f>IF(AZ338=4,G338,0)</f>
        <v>0</v>
      </c>
      <c r="BE338" s="232">
        <f>IF(AZ338=5,G338,0)</f>
        <v>0</v>
      </c>
      <c r="CA338" s="259">
        <v>12</v>
      </c>
      <c r="CB338" s="259">
        <v>0</v>
      </c>
    </row>
    <row r="339" spans="1:80" x14ac:dyDescent="0.2">
      <c r="A339" s="268"/>
      <c r="B339" s="272"/>
      <c r="C339" s="326" t="s">
        <v>456</v>
      </c>
      <c r="D339" s="327"/>
      <c r="E339" s="273">
        <v>3</v>
      </c>
      <c r="F339" s="274"/>
      <c r="G339" s="275"/>
      <c r="H339" s="276"/>
      <c r="I339" s="270"/>
      <c r="J339" s="277"/>
      <c r="K339" s="270"/>
      <c r="M339" s="271" t="s">
        <v>456</v>
      </c>
      <c r="O339" s="259"/>
    </row>
    <row r="340" spans="1:80" x14ac:dyDescent="0.2">
      <c r="A340" s="260">
        <v>58</v>
      </c>
      <c r="B340" s="261" t="s">
        <v>471</v>
      </c>
      <c r="C340" s="262" t="s">
        <v>472</v>
      </c>
      <c r="D340" s="263" t="s">
        <v>245</v>
      </c>
      <c r="E340" s="264">
        <v>1</v>
      </c>
      <c r="F340" s="264">
        <v>0</v>
      </c>
      <c r="G340" s="265">
        <f>E340*F340</f>
        <v>0</v>
      </c>
      <c r="H340" s="266">
        <v>0</v>
      </c>
      <c r="I340" s="267">
        <f>E340*H340</f>
        <v>0</v>
      </c>
      <c r="J340" s="266"/>
      <c r="K340" s="267">
        <f>E340*J340</f>
        <v>0</v>
      </c>
      <c r="O340" s="259">
        <v>2</v>
      </c>
      <c r="AA340" s="232">
        <v>12</v>
      </c>
      <c r="AB340" s="232">
        <v>0</v>
      </c>
      <c r="AC340" s="232">
        <v>522</v>
      </c>
      <c r="AZ340" s="232">
        <v>2</v>
      </c>
      <c r="BA340" s="232">
        <f>IF(AZ340=1,G340,0)</f>
        <v>0</v>
      </c>
      <c r="BB340" s="232">
        <f>IF(AZ340=2,G340,0)</f>
        <v>0</v>
      </c>
      <c r="BC340" s="232">
        <f>IF(AZ340=3,G340,0)</f>
        <v>0</v>
      </c>
      <c r="BD340" s="232">
        <f>IF(AZ340=4,G340,0)</f>
        <v>0</v>
      </c>
      <c r="BE340" s="232">
        <f>IF(AZ340=5,G340,0)</f>
        <v>0</v>
      </c>
      <c r="CA340" s="259">
        <v>12</v>
      </c>
      <c r="CB340" s="259">
        <v>0</v>
      </c>
    </row>
    <row r="341" spans="1:80" x14ac:dyDescent="0.2">
      <c r="A341" s="268"/>
      <c r="B341" s="272"/>
      <c r="C341" s="326" t="s">
        <v>461</v>
      </c>
      <c r="D341" s="327"/>
      <c r="E341" s="273">
        <v>1</v>
      </c>
      <c r="F341" s="274"/>
      <c r="G341" s="275"/>
      <c r="H341" s="276"/>
      <c r="I341" s="270"/>
      <c r="J341" s="277"/>
      <c r="K341" s="270"/>
      <c r="M341" s="271" t="s">
        <v>461</v>
      </c>
      <c r="O341" s="259"/>
    </row>
    <row r="342" spans="1:80" x14ac:dyDescent="0.2">
      <c r="A342" s="260">
        <v>59</v>
      </c>
      <c r="B342" s="261" t="s">
        <v>473</v>
      </c>
      <c r="C342" s="262" t="s">
        <v>474</v>
      </c>
      <c r="D342" s="263" t="s">
        <v>245</v>
      </c>
      <c r="E342" s="264">
        <v>1</v>
      </c>
      <c r="F342" s="264">
        <v>0</v>
      </c>
      <c r="G342" s="265">
        <f>E342*F342</f>
        <v>0</v>
      </c>
      <c r="H342" s="266">
        <v>0</v>
      </c>
      <c r="I342" s="267">
        <f>E342*H342</f>
        <v>0</v>
      </c>
      <c r="J342" s="266"/>
      <c r="K342" s="267">
        <f>E342*J342</f>
        <v>0</v>
      </c>
      <c r="O342" s="259">
        <v>2</v>
      </c>
      <c r="AA342" s="232">
        <v>12</v>
      </c>
      <c r="AB342" s="232">
        <v>0</v>
      </c>
      <c r="AC342" s="232">
        <v>523</v>
      </c>
      <c r="AZ342" s="232">
        <v>2</v>
      </c>
      <c r="BA342" s="232">
        <f>IF(AZ342=1,G342,0)</f>
        <v>0</v>
      </c>
      <c r="BB342" s="232">
        <f>IF(AZ342=2,G342,0)</f>
        <v>0</v>
      </c>
      <c r="BC342" s="232">
        <f>IF(AZ342=3,G342,0)</f>
        <v>0</v>
      </c>
      <c r="BD342" s="232">
        <f>IF(AZ342=4,G342,0)</f>
        <v>0</v>
      </c>
      <c r="BE342" s="232">
        <f>IF(AZ342=5,G342,0)</f>
        <v>0</v>
      </c>
      <c r="CA342" s="259">
        <v>12</v>
      </c>
      <c r="CB342" s="259">
        <v>0</v>
      </c>
    </row>
    <row r="343" spans="1:80" x14ac:dyDescent="0.2">
      <c r="A343" s="268"/>
      <c r="B343" s="272"/>
      <c r="C343" s="326" t="s">
        <v>461</v>
      </c>
      <c r="D343" s="327"/>
      <c r="E343" s="273">
        <v>1</v>
      </c>
      <c r="F343" s="274"/>
      <c r="G343" s="275"/>
      <c r="H343" s="276"/>
      <c r="I343" s="270"/>
      <c r="J343" s="277"/>
      <c r="K343" s="270"/>
      <c r="M343" s="271" t="s">
        <v>461</v>
      </c>
      <c r="O343" s="259"/>
    </row>
    <row r="344" spans="1:80" x14ac:dyDescent="0.2">
      <c r="A344" s="260">
        <v>60</v>
      </c>
      <c r="B344" s="261" t="s">
        <v>475</v>
      </c>
      <c r="C344" s="262" t="s">
        <v>476</v>
      </c>
      <c r="D344" s="263" t="s">
        <v>245</v>
      </c>
      <c r="E344" s="264">
        <v>1</v>
      </c>
      <c r="F344" s="264">
        <v>0</v>
      </c>
      <c r="G344" s="265">
        <f>E344*F344</f>
        <v>0</v>
      </c>
      <c r="H344" s="266">
        <v>0</v>
      </c>
      <c r="I344" s="267">
        <f>E344*H344</f>
        <v>0</v>
      </c>
      <c r="J344" s="266"/>
      <c r="K344" s="267">
        <f>E344*J344</f>
        <v>0</v>
      </c>
      <c r="O344" s="259">
        <v>2</v>
      </c>
      <c r="AA344" s="232">
        <v>12</v>
      </c>
      <c r="AB344" s="232">
        <v>0</v>
      </c>
      <c r="AC344" s="232">
        <v>524</v>
      </c>
      <c r="AZ344" s="232">
        <v>2</v>
      </c>
      <c r="BA344" s="232">
        <f>IF(AZ344=1,G344,0)</f>
        <v>0</v>
      </c>
      <c r="BB344" s="232">
        <f>IF(AZ344=2,G344,0)</f>
        <v>0</v>
      </c>
      <c r="BC344" s="232">
        <f>IF(AZ344=3,G344,0)</f>
        <v>0</v>
      </c>
      <c r="BD344" s="232">
        <f>IF(AZ344=4,G344,0)</f>
        <v>0</v>
      </c>
      <c r="BE344" s="232">
        <f>IF(AZ344=5,G344,0)</f>
        <v>0</v>
      </c>
      <c r="CA344" s="259">
        <v>12</v>
      </c>
      <c r="CB344" s="259">
        <v>0</v>
      </c>
    </row>
    <row r="345" spans="1:80" x14ac:dyDescent="0.2">
      <c r="A345" s="268"/>
      <c r="B345" s="272"/>
      <c r="C345" s="326" t="s">
        <v>461</v>
      </c>
      <c r="D345" s="327"/>
      <c r="E345" s="273">
        <v>1</v>
      </c>
      <c r="F345" s="274"/>
      <c r="G345" s="275"/>
      <c r="H345" s="276"/>
      <c r="I345" s="270"/>
      <c r="J345" s="277"/>
      <c r="K345" s="270"/>
      <c r="M345" s="271" t="s">
        <v>461</v>
      </c>
      <c r="O345" s="259"/>
    </row>
    <row r="346" spans="1:80" x14ac:dyDescent="0.2">
      <c r="A346" s="260">
        <v>61</v>
      </c>
      <c r="B346" s="261" t="s">
        <v>477</v>
      </c>
      <c r="C346" s="262" t="s">
        <v>478</v>
      </c>
      <c r="D346" s="263" t="s">
        <v>245</v>
      </c>
      <c r="E346" s="264">
        <v>1</v>
      </c>
      <c r="F346" s="264">
        <v>0</v>
      </c>
      <c r="G346" s="265">
        <f>E346*F346</f>
        <v>0</v>
      </c>
      <c r="H346" s="266">
        <v>0</v>
      </c>
      <c r="I346" s="267">
        <f>E346*H346</f>
        <v>0</v>
      </c>
      <c r="J346" s="266"/>
      <c r="K346" s="267">
        <f>E346*J346</f>
        <v>0</v>
      </c>
      <c r="O346" s="259">
        <v>2</v>
      </c>
      <c r="AA346" s="232">
        <v>12</v>
      </c>
      <c r="AB346" s="232">
        <v>0</v>
      </c>
      <c r="AC346" s="232">
        <v>525</v>
      </c>
      <c r="AZ346" s="232">
        <v>2</v>
      </c>
      <c r="BA346" s="232">
        <f>IF(AZ346=1,G346,0)</f>
        <v>0</v>
      </c>
      <c r="BB346" s="232">
        <f>IF(AZ346=2,G346,0)</f>
        <v>0</v>
      </c>
      <c r="BC346" s="232">
        <f>IF(AZ346=3,G346,0)</f>
        <v>0</v>
      </c>
      <c r="BD346" s="232">
        <f>IF(AZ346=4,G346,0)</f>
        <v>0</v>
      </c>
      <c r="BE346" s="232">
        <f>IF(AZ346=5,G346,0)</f>
        <v>0</v>
      </c>
      <c r="CA346" s="259">
        <v>12</v>
      </c>
      <c r="CB346" s="259">
        <v>0</v>
      </c>
    </row>
    <row r="347" spans="1:80" x14ac:dyDescent="0.2">
      <c r="A347" s="268"/>
      <c r="B347" s="272"/>
      <c r="C347" s="326" t="s">
        <v>461</v>
      </c>
      <c r="D347" s="327"/>
      <c r="E347" s="273">
        <v>1</v>
      </c>
      <c r="F347" s="274"/>
      <c r="G347" s="275"/>
      <c r="H347" s="276"/>
      <c r="I347" s="270"/>
      <c r="J347" s="277"/>
      <c r="K347" s="270"/>
      <c r="M347" s="271" t="s">
        <v>461</v>
      </c>
      <c r="O347" s="259"/>
    </row>
    <row r="348" spans="1:80" x14ac:dyDescent="0.2">
      <c r="A348" s="260">
        <v>62</v>
      </c>
      <c r="B348" s="261" t="s">
        <v>479</v>
      </c>
      <c r="C348" s="262" t="s">
        <v>480</v>
      </c>
      <c r="D348" s="263" t="s">
        <v>166</v>
      </c>
      <c r="E348" s="264">
        <v>14.1</v>
      </c>
      <c r="F348" s="264">
        <v>0</v>
      </c>
      <c r="G348" s="265">
        <f>E348*F348</f>
        <v>0</v>
      </c>
      <c r="H348" s="266">
        <v>0</v>
      </c>
      <c r="I348" s="267">
        <f>E348*H348</f>
        <v>0</v>
      </c>
      <c r="J348" s="266"/>
      <c r="K348" s="267">
        <f>E348*J348</f>
        <v>0</v>
      </c>
      <c r="O348" s="259">
        <v>2</v>
      </c>
      <c r="AA348" s="232">
        <v>12</v>
      </c>
      <c r="AB348" s="232">
        <v>0</v>
      </c>
      <c r="AC348" s="232">
        <v>178</v>
      </c>
      <c r="AZ348" s="232">
        <v>2</v>
      </c>
      <c r="BA348" s="232">
        <f>IF(AZ348=1,G348,0)</f>
        <v>0</v>
      </c>
      <c r="BB348" s="232">
        <f>IF(AZ348=2,G348,0)</f>
        <v>0</v>
      </c>
      <c r="BC348" s="232">
        <f>IF(AZ348=3,G348,0)</f>
        <v>0</v>
      </c>
      <c r="BD348" s="232">
        <f>IF(AZ348=4,G348,0)</f>
        <v>0</v>
      </c>
      <c r="BE348" s="232">
        <f>IF(AZ348=5,G348,0)</f>
        <v>0</v>
      </c>
      <c r="CA348" s="259">
        <v>12</v>
      </c>
      <c r="CB348" s="259">
        <v>0</v>
      </c>
    </row>
    <row r="349" spans="1:80" x14ac:dyDescent="0.2">
      <c r="A349" s="268"/>
      <c r="B349" s="272"/>
      <c r="C349" s="326" t="s">
        <v>481</v>
      </c>
      <c r="D349" s="327"/>
      <c r="E349" s="273">
        <v>14.1</v>
      </c>
      <c r="F349" s="274"/>
      <c r="G349" s="275"/>
      <c r="H349" s="276"/>
      <c r="I349" s="270"/>
      <c r="J349" s="277"/>
      <c r="K349" s="270"/>
      <c r="M349" s="271" t="s">
        <v>481</v>
      </c>
      <c r="O349" s="259"/>
    </row>
    <row r="350" spans="1:80" ht="22.5" x14ac:dyDescent="0.2">
      <c r="A350" s="260">
        <v>63</v>
      </c>
      <c r="B350" s="261" t="s">
        <v>482</v>
      </c>
      <c r="C350" s="262" t="s">
        <v>483</v>
      </c>
      <c r="D350" s="263" t="s">
        <v>166</v>
      </c>
      <c r="E350" s="264">
        <v>184</v>
      </c>
      <c r="F350" s="264">
        <v>0</v>
      </c>
      <c r="G350" s="265">
        <f>E350*F350</f>
        <v>0</v>
      </c>
      <c r="H350" s="266">
        <v>0</v>
      </c>
      <c r="I350" s="267">
        <f>E350*H350</f>
        <v>0</v>
      </c>
      <c r="J350" s="266"/>
      <c r="K350" s="267">
        <f>E350*J350</f>
        <v>0</v>
      </c>
      <c r="O350" s="259">
        <v>2</v>
      </c>
      <c r="AA350" s="232">
        <v>12</v>
      </c>
      <c r="AB350" s="232">
        <v>0</v>
      </c>
      <c r="AC350" s="232">
        <v>191</v>
      </c>
      <c r="AZ350" s="232">
        <v>2</v>
      </c>
      <c r="BA350" s="232">
        <f>IF(AZ350=1,G350,0)</f>
        <v>0</v>
      </c>
      <c r="BB350" s="232">
        <f>IF(AZ350=2,G350,0)</f>
        <v>0</v>
      </c>
      <c r="BC350" s="232">
        <f>IF(AZ350=3,G350,0)</f>
        <v>0</v>
      </c>
      <c r="BD350" s="232">
        <f>IF(AZ350=4,G350,0)</f>
        <v>0</v>
      </c>
      <c r="BE350" s="232">
        <f>IF(AZ350=5,G350,0)</f>
        <v>0</v>
      </c>
      <c r="CA350" s="259">
        <v>12</v>
      </c>
      <c r="CB350" s="259">
        <v>0</v>
      </c>
    </row>
    <row r="351" spans="1:80" x14ac:dyDescent="0.2">
      <c r="A351" s="268"/>
      <c r="B351" s="272"/>
      <c r="C351" s="326" t="s">
        <v>118</v>
      </c>
      <c r="D351" s="327"/>
      <c r="E351" s="273">
        <v>0</v>
      </c>
      <c r="F351" s="274"/>
      <c r="G351" s="275"/>
      <c r="H351" s="276"/>
      <c r="I351" s="270"/>
      <c r="J351" s="277"/>
      <c r="K351" s="270"/>
      <c r="M351" s="271" t="s">
        <v>118</v>
      </c>
      <c r="O351" s="259"/>
    </row>
    <row r="352" spans="1:80" x14ac:dyDescent="0.2">
      <c r="A352" s="268"/>
      <c r="B352" s="272"/>
      <c r="C352" s="326" t="s">
        <v>484</v>
      </c>
      <c r="D352" s="327"/>
      <c r="E352" s="273">
        <v>50.8</v>
      </c>
      <c r="F352" s="274"/>
      <c r="G352" s="275"/>
      <c r="H352" s="276"/>
      <c r="I352" s="270"/>
      <c r="J352" s="277"/>
      <c r="K352" s="270"/>
      <c r="M352" s="271" t="s">
        <v>484</v>
      </c>
      <c r="O352" s="259"/>
    </row>
    <row r="353" spans="1:80" x14ac:dyDescent="0.2">
      <c r="A353" s="268"/>
      <c r="B353" s="272"/>
      <c r="C353" s="326" t="s">
        <v>485</v>
      </c>
      <c r="D353" s="327"/>
      <c r="E353" s="273">
        <v>50.8</v>
      </c>
      <c r="F353" s="274"/>
      <c r="G353" s="275"/>
      <c r="H353" s="276"/>
      <c r="I353" s="270"/>
      <c r="J353" s="277"/>
      <c r="K353" s="270"/>
      <c r="M353" s="271" t="s">
        <v>485</v>
      </c>
      <c r="O353" s="259"/>
    </row>
    <row r="354" spans="1:80" x14ac:dyDescent="0.2">
      <c r="A354" s="268"/>
      <c r="B354" s="272"/>
      <c r="C354" s="326" t="s">
        <v>486</v>
      </c>
      <c r="D354" s="327"/>
      <c r="E354" s="273">
        <v>55.1</v>
      </c>
      <c r="F354" s="274"/>
      <c r="G354" s="275"/>
      <c r="H354" s="276"/>
      <c r="I354" s="270"/>
      <c r="J354" s="277"/>
      <c r="K354" s="270"/>
      <c r="M354" s="271" t="s">
        <v>486</v>
      </c>
      <c r="O354" s="259"/>
    </row>
    <row r="355" spans="1:80" x14ac:dyDescent="0.2">
      <c r="A355" s="268"/>
      <c r="B355" s="272"/>
      <c r="C355" s="326" t="s">
        <v>487</v>
      </c>
      <c r="D355" s="327"/>
      <c r="E355" s="273">
        <v>27.3</v>
      </c>
      <c r="F355" s="274"/>
      <c r="G355" s="275"/>
      <c r="H355" s="276"/>
      <c r="I355" s="270"/>
      <c r="J355" s="277"/>
      <c r="K355" s="270"/>
      <c r="M355" s="271" t="s">
        <v>487</v>
      </c>
      <c r="O355" s="259"/>
    </row>
    <row r="356" spans="1:80" x14ac:dyDescent="0.2">
      <c r="A356" s="260">
        <v>64</v>
      </c>
      <c r="B356" s="261" t="s">
        <v>488</v>
      </c>
      <c r="C356" s="262" t="s">
        <v>489</v>
      </c>
      <c r="D356" s="263" t="s">
        <v>166</v>
      </c>
      <c r="E356" s="264">
        <v>275</v>
      </c>
      <c r="F356" s="264">
        <v>0</v>
      </c>
      <c r="G356" s="265">
        <f>E356*F356</f>
        <v>0</v>
      </c>
      <c r="H356" s="266">
        <v>0</v>
      </c>
      <c r="I356" s="267">
        <f>E356*H356</f>
        <v>0</v>
      </c>
      <c r="J356" s="266"/>
      <c r="K356" s="267">
        <f>E356*J356</f>
        <v>0</v>
      </c>
      <c r="O356" s="259">
        <v>2</v>
      </c>
      <c r="AA356" s="232">
        <v>12</v>
      </c>
      <c r="AB356" s="232">
        <v>0</v>
      </c>
      <c r="AC356" s="232">
        <v>536</v>
      </c>
      <c r="AZ356" s="232">
        <v>2</v>
      </c>
      <c r="BA356" s="232">
        <f>IF(AZ356=1,G356,0)</f>
        <v>0</v>
      </c>
      <c r="BB356" s="232">
        <f>IF(AZ356=2,G356,0)</f>
        <v>0</v>
      </c>
      <c r="BC356" s="232">
        <f>IF(AZ356=3,G356,0)</f>
        <v>0</v>
      </c>
      <c r="BD356" s="232">
        <f>IF(AZ356=4,G356,0)</f>
        <v>0</v>
      </c>
      <c r="BE356" s="232">
        <f>IF(AZ356=5,G356,0)</f>
        <v>0</v>
      </c>
      <c r="CA356" s="259">
        <v>12</v>
      </c>
      <c r="CB356" s="259">
        <v>0</v>
      </c>
    </row>
    <row r="357" spans="1:80" x14ac:dyDescent="0.2">
      <c r="A357" s="268"/>
      <c r="B357" s="272"/>
      <c r="C357" s="326" t="s">
        <v>490</v>
      </c>
      <c r="D357" s="327"/>
      <c r="E357" s="273">
        <v>275</v>
      </c>
      <c r="F357" s="274"/>
      <c r="G357" s="275"/>
      <c r="H357" s="276"/>
      <c r="I357" s="270"/>
      <c r="J357" s="277"/>
      <c r="K357" s="270"/>
      <c r="M357" s="271" t="s">
        <v>490</v>
      </c>
      <c r="O357" s="259"/>
    </row>
    <row r="358" spans="1:80" x14ac:dyDescent="0.2">
      <c r="A358" s="260">
        <v>65</v>
      </c>
      <c r="B358" s="261" t="s">
        <v>491</v>
      </c>
      <c r="C358" s="262" t="s">
        <v>492</v>
      </c>
      <c r="D358" s="263" t="s">
        <v>122</v>
      </c>
      <c r="E358" s="264">
        <v>8.1</v>
      </c>
      <c r="F358" s="264">
        <v>0</v>
      </c>
      <c r="G358" s="265">
        <f>E358*F358</f>
        <v>0</v>
      </c>
      <c r="H358" s="266">
        <v>0</v>
      </c>
      <c r="I358" s="267">
        <f>E358*H358</f>
        <v>0</v>
      </c>
      <c r="J358" s="266"/>
      <c r="K358" s="267">
        <f>E358*J358</f>
        <v>0</v>
      </c>
      <c r="O358" s="259">
        <v>2</v>
      </c>
      <c r="AA358" s="232">
        <v>12</v>
      </c>
      <c r="AB358" s="232">
        <v>0</v>
      </c>
      <c r="AC358" s="232">
        <v>461</v>
      </c>
      <c r="AZ358" s="232">
        <v>2</v>
      </c>
      <c r="BA358" s="232">
        <f>IF(AZ358=1,G358,0)</f>
        <v>0</v>
      </c>
      <c r="BB358" s="232">
        <f>IF(AZ358=2,G358,0)</f>
        <v>0</v>
      </c>
      <c r="BC358" s="232">
        <f>IF(AZ358=3,G358,0)</f>
        <v>0</v>
      </c>
      <c r="BD358" s="232">
        <f>IF(AZ358=4,G358,0)</f>
        <v>0</v>
      </c>
      <c r="BE358" s="232">
        <f>IF(AZ358=5,G358,0)</f>
        <v>0</v>
      </c>
      <c r="CA358" s="259">
        <v>12</v>
      </c>
      <c r="CB358" s="259">
        <v>0</v>
      </c>
    </row>
    <row r="359" spans="1:80" x14ac:dyDescent="0.2">
      <c r="A359" s="268"/>
      <c r="B359" s="272"/>
      <c r="C359" s="326" t="s">
        <v>123</v>
      </c>
      <c r="D359" s="327"/>
      <c r="E359" s="273">
        <v>0</v>
      </c>
      <c r="F359" s="274"/>
      <c r="G359" s="275"/>
      <c r="H359" s="276"/>
      <c r="I359" s="270"/>
      <c r="J359" s="277"/>
      <c r="K359" s="270"/>
      <c r="M359" s="271" t="s">
        <v>123</v>
      </c>
      <c r="O359" s="259"/>
    </row>
    <row r="360" spans="1:80" x14ac:dyDescent="0.2">
      <c r="A360" s="268"/>
      <c r="B360" s="272"/>
      <c r="C360" s="326" t="s">
        <v>143</v>
      </c>
      <c r="D360" s="327"/>
      <c r="E360" s="273">
        <v>8.1</v>
      </c>
      <c r="F360" s="274"/>
      <c r="G360" s="275"/>
      <c r="H360" s="276"/>
      <c r="I360" s="270"/>
      <c r="J360" s="277"/>
      <c r="K360" s="270"/>
      <c r="M360" s="271" t="s">
        <v>143</v>
      </c>
      <c r="O360" s="259"/>
    </row>
    <row r="361" spans="1:80" x14ac:dyDescent="0.2">
      <c r="A361" s="260">
        <v>66</v>
      </c>
      <c r="B361" s="261" t="s">
        <v>493</v>
      </c>
      <c r="C361" s="262" t="s">
        <v>494</v>
      </c>
      <c r="D361" s="263" t="s">
        <v>122</v>
      </c>
      <c r="E361" s="264">
        <v>8.1</v>
      </c>
      <c r="F361" s="264">
        <v>0</v>
      </c>
      <c r="G361" s="265">
        <f>E361*F361</f>
        <v>0</v>
      </c>
      <c r="H361" s="266">
        <v>0</v>
      </c>
      <c r="I361" s="267">
        <f>E361*H361</f>
        <v>0</v>
      </c>
      <c r="J361" s="266"/>
      <c r="K361" s="267">
        <f>E361*J361</f>
        <v>0</v>
      </c>
      <c r="O361" s="259">
        <v>2</v>
      </c>
      <c r="AA361" s="232">
        <v>12</v>
      </c>
      <c r="AB361" s="232">
        <v>0</v>
      </c>
      <c r="AC361" s="232">
        <v>480</v>
      </c>
      <c r="AZ361" s="232">
        <v>2</v>
      </c>
      <c r="BA361" s="232">
        <f>IF(AZ361=1,G361,0)</f>
        <v>0</v>
      </c>
      <c r="BB361" s="232">
        <f>IF(AZ361=2,G361,0)</f>
        <v>0</v>
      </c>
      <c r="BC361" s="232">
        <f>IF(AZ361=3,G361,0)</f>
        <v>0</v>
      </c>
      <c r="BD361" s="232">
        <f>IF(AZ361=4,G361,0)</f>
        <v>0</v>
      </c>
      <c r="BE361" s="232">
        <f>IF(AZ361=5,G361,0)</f>
        <v>0</v>
      </c>
      <c r="CA361" s="259">
        <v>12</v>
      </c>
      <c r="CB361" s="259">
        <v>0</v>
      </c>
    </row>
    <row r="362" spans="1:80" x14ac:dyDescent="0.2">
      <c r="A362" s="268"/>
      <c r="B362" s="272"/>
      <c r="C362" s="326" t="s">
        <v>123</v>
      </c>
      <c r="D362" s="327"/>
      <c r="E362" s="273">
        <v>0</v>
      </c>
      <c r="F362" s="274"/>
      <c r="G362" s="275"/>
      <c r="H362" s="276"/>
      <c r="I362" s="270"/>
      <c r="J362" s="277"/>
      <c r="K362" s="270"/>
      <c r="M362" s="271" t="s">
        <v>123</v>
      </c>
      <c r="O362" s="259"/>
    </row>
    <row r="363" spans="1:80" x14ac:dyDescent="0.2">
      <c r="A363" s="268"/>
      <c r="B363" s="272"/>
      <c r="C363" s="326" t="s">
        <v>143</v>
      </c>
      <c r="D363" s="327"/>
      <c r="E363" s="273">
        <v>8.1</v>
      </c>
      <c r="F363" s="274"/>
      <c r="G363" s="275"/>
      <c r="H363" s="276"/>
      <c r="I363" s="270"/>
      <c r="J363" s="277"/>
      <c r="K363" s="270"/>
      <c r="M363" s="271" t="s">
        <v>143</v>
      </c>
      <c r="O363" s="259"/>
    </row>
    <row r="364" spans="1:80" x14ac:dyDescent="0.2">
      <c r="A364" s="260">
        <v>67</v>
      </c>
      <c r="B364" s="261" t="s">
        <v>495</v>
      </c>
      <c r="C364" s="262" t="s">
        <v>496</v>
      </c>
      <c r="D364" s="263" t="s">
        <v>166</v>
      </c>
      <c r="E364" s="264">
        <v>258.11799999999999</v>
      </c>
      <c r="F364" s="264">
        <v>0</v>
      </c>
      <c r="G364" s="265">
        <f>E364*F364</f>
        <v>0</v>
      </c>
      <c r="H364" s="266">
        <v>1.9499999999999999E-3</v>
      </c>
      <c r="I364" s="267">
        <f>E364*H364</f>
        <v>0.5033301</v>
      </c>
      <c r="J364" s="266"/>
      <c r="K364" s="267">
        <f>E364*J364</f>
        <v>0</v>
      </c>
      <c r="O364" s="259">
        <v>2</v>
      </c>
      <c r="AA364" s="232">
        <v>3</v>
      </c>
      <c r="AB364" s="232">
        <v>7</v>
      </c>
      <c r="AC364" s="232">
        <v>607755202</v>
      </c>
      <c r="AZ364" s="232">
        <v>2</v>
      </c>
      <c r="BA364" s="232">
        <f>IF(AZ364=1,G364,0)</f>
        <v>0</v>
      </c>
      <c r="BB364" s="232">
        <f>IF(AZ364=2,G364,0)</f>
        <v>0</v>
      </c>
      <c r="BC364" s="232">
        <f>IF(AZ364=3,G364,0)</f>
        <v>0</v>
      </c>
      <c r="BD364" s="232">
        <f>IF(AZ364=4,G364,0)</f>
        <v>0</v>
      </c>
      <c r="BE364" s="232">
        <f>IF(AZ364=5,G364,0)</f>
        <v>0</v>
      </c>
      <c r="CA364" s="259">
        <v>3</v>
      </c>
      <c r="CB364" s="259">
        <v>7</v>
      </c>
    </row>
    <row r="365" spans="1:80" x14ac:dyDescent="0.2">
      <c r="A365" s="268"/>
      <c r="B365" s="272"/>
      <c r="C365" s="326" t="s">
        <v>123</v>
      </c>
      <c r="D365" s="327"/>
      <c r="E365" s="273">
        <v>0</v>
      </c>
      <c r="F365" s="274"/>
      <c r="G365" s="275"/>
      <c r="H365" s="276"/>
      <c r="I365" s="270"/>
      <c r="J365" s="277"/>
      <c r="K365" s="270"/>
      <c r="M365" s="271" t="s">
        <v>123</v>
      </c>
      <c r="O365" s="259"/>
    </row>
    <row r="366" spans="1:80" x14ac:dyDescent="0.2">
      <c r="A366" s="268"/>
      <c r="B366" s="272"/>
      <c r="C366" s="326" t="s">
        <v>497</v>
      </c>
      <c r="D366" s="327"/>
      <c r="E366" s="273">
        <v>111.24</v>
      </c>
      <c r="F366" s="274"/>
      <c r="G366" s="275"/>
      <c r="H366" s="276"/>
      <c r="I366" s="270"/>
      <c r="J366" s="277"/>
      <c r="K366" s="270"/>
      <c r="M366" s="271" t="s">
        <v>497</v>
      </c>
      <c r="O366" s="259"/>
    </row>
    <row r="367" spans="1:80" x14ac:dyDescent="0.2">
      <c r="A367" s="268"/>
      <c r="B367" s="272"/>
      <c r="C367" s="326" t="s">
        <v>498</v>
      </c>
      <c r="D367" s="327"/>
      <c r="E367" s="273">
        <v>17.097999999999999</v>
      </c>
      <c r="F367" s="274"/>
      <c r="G367" s="275"/>
      <c r="H367" s="276"/>
      <c r="I367" s="270"/>
      <c r="J367" s="277"/>
      <c r="K367" s="270"/>
      <c r="M367" s="271" t="s">
        <v>498</v>
      </c>
      <c r="O367" s="259"/>
    </row>
    <row r="368" spans="1:80" x14ac:dyDescent="0.2">
      <c r="A368" s="268"/>
      <c r="B368" s="272"/>
      <c r="C368" s="326" t="s">
        <v>499</v>
      </c>
      <c r="D368" s="327"/>
      <c r="E368" s="273">
        <v>12.669</v>
      </c>
      <c r="F368" s="274"/>
      <c r="G368" s="275"/>
      <c r="H368" s="276"/>
      <c r="I368" s="270"/>
      <c r="J368" s="277"/>
      <c r="K368" s="270"/>
      <c r="M368" s="271" t="s">
        <v>499</v>
      </c>
      <c r="O368" s="259"/>
    </row>
    <row r="369" spans="1:80" x14ac:dyDescent="0.2">
      <c r="A369" s="268"/>
      <c r="B369" s="272"/>
      <c r="C369" s="326" t="s">
        <v>500</v>
      </c>
      <c r="D369" s="327"/>
      <c r="E369" s="273">
        <v>12.5145</v>
      </c>
      <c r="F369" s="274"/>
      <c r="G369" s="275"/>
      <c r="H369" s="276"/>
      <c r="I369" s="270"/>
      <c r="J369" s="277"/>
      <c r="K369" s="270"/>
      <c r="M369" s="271" t="s">
        <v>500</v>
      </c>
      <c r="O369" s="259"/>
    </row>
    <row r="370" spans="1:80" x14ac:dyDescent="0.2">
      <c r="A370" s="268"/>
      <c r="B370" s="272"/>
      <c r="C370" s="326" t="s">
        <v>501</v>
      </c>
      <c r="D370" s="327"/>
      <c r="E370" s="273">
        <v>12.154</v>
      </c>
      <c r="F370" s="274"/>
      <c r="G370" s="275"/>
      <c r="H370" s="276"/>
      <c r="I370" s="270"/>
      <c r="J370" s="277"/>
      <c r="K370" s="270"/>
      <c r="M370" s="271" t="s">
        <v>501</v>
      </c>
      <c r="O370" s="259"/>
    </row>
    <row r="371" spans="1:80" x14ac:dyDescent="0.2">
      <c r="A371" s="268"/>
      <c r="B371" s="272"/>
      <c r="C371" s="326" t="s">
        <v>502</v>
      </c>
      <c r="D371" s="327"/>
      <c r="E371" s="273">
        <v>11.433</v>
      </c>
      <c r="F371" s="274"/>
      <c r="G371" s="275"/>
      <c r="H371" s="276"/>
      <c r="I371" s="270"/>
      <c r="J371" s="277"/>
      <c r="K371" s="270"/>
      <c r="M371" s="271" t="s">
        <v>502</v>
      </c>
      <c r="O371" s="259"/>
    </row>
    <row r="372" spans="1:80" x14ac:dyDescent="0.2">
      <c r="A372" s="268"/>
      <c r="B372" s="272"/>
      <c r="C372" s="326" t="s">
        <v>503</v>
      </c>
      <c r="D372" s="327"/>
      <c r="E372" s="273">
        <v>11.124000000000001</v>
      </c>
      <c r="F372" s="274"/>
      <c r="G372" s="275"/>
      <c r="H372" s="276"/>
      <c r="I372" s="270"/>
      <c r="J372" s="277"/>
      <c r="K372" s="270"/>
      <c r="M372" s="271" t="s">
        <v>503</v>
      </c>
      <c r="O372" s="259"/>
    </row>
    <row r="373" spans="1:80" x14ac:dyDescent="0.2">
      <c r="A373" s="268"/>
      <c r="B373" s="272"/>
      <c r="C373" s="326" t="s">
        <v>504</v>
      </c>
      <c r="D373" s="327"/>
      <c r="E373" s="273">
        <v>9.6820000000000004</v>
      </c>
      <c r="F373" s="274"/>
      <c r="G373" s="275"/>
      <c r="H373" s="276"/>
      <c r="I373" s="270"/>
      <c r="J373" s="277"/>
      <c r="K373" s="270"/>
      <c r="M373" s="271" t="s">
        <v>504</v>
      </c>
      <c r="O373" s="259"/>
    </row>
    <row r="374" spans="1:80" x14ac:dyDescent="0.2">
      <c r="A374" s="268"/>
      <c r="B374" s="272"/>
      <c r="C374" s="326" t="s">
        <v>505</v>
      </c>
      <c r="D374" s="327"/>
      <c r="E374" s="273">
        <v>12.978</v>
      </c>
      <c r="F374" s="274"/>
      <c r="G374" s="275"/>
      <c r="H374" s="276"/>
      <c r="I374" s="270"/>
      <c r="J374" s="277"/>
      <c r="K374" s="270"/>
      <c r="M374" s="271" t="s">
        <v>505</v>
      </c>
      <c r="O374" s="259"/>
    </row>
    <row r="375" spans="1:80" x14ac:dyDescent="0.2">
      <c r="A375" s="268"/>
      <c r="B375" s="272"/>
      <c r="C375" s="326" t="s">
        <v>506</v>
      </c>
      <c r="D375" s="327"/>
      <c r="E375" s="273">
        <v>6.6435000000000004</v>
      </c>
      <c r="F375" s="274"/>
      <c r="G375" s="275"/>
      <c r="H375" s="276"/>
      <c r="I375" s="270"/>
      <c r="J375" s="277"/>
      <c r="K375" s="270"/>
      <c r="M375" s="271" t="s">
        <v>506</v>
      </c>
      <c r="O375" s="259"/>
    </row>
    <row r="376" spans="1:80" x14ac:dyDescent="0.2">
      <c r="A376" s="268"/>
      <c r="B376" s="272"/>
      <c r="C376" s="326" t="s">
        <v>507</v>
      </c>
      <c r="D376" s="327"/>
      <c r="E376" s="273">
        <v>5.2530000000000001</v>
      </c>
      <c r="F376" s="274"/>
      <c r="G376" s="275"/>
      <c r="H376" s="276"/>
      <c r="I376" s="270"/>
      <c r="J376" s="277"/>
      <c r="K376" s="270"/>
      <c r="M376" s="271" t="s">
        <v>507</v>
      </c>
      <c r="O376" s="259"/>
    </row>
    <row r="377" spans="1:80" x14ac:dyDescent="0.2">
      <c r="A377" s="268"/>
      <c r="B377" s="272"/>
      <c r="C377" s="326" t="s">
        <v>508</v>
      </c>
      <c r="D377" s="327"/>
      <c r="E377" s="273">
        <v>4.8410000000000002</v>
      </c>
      <c r="F377" s="274"/>
      <c r="G377" s="275"/>
      <c r="H377" s="276"/>
      <c r="I377" s="270"/>
      <c r="J377" s="277"/>
      <c r="K377" s="270"/>
      <c r="M377" s="271" t="s">
        <v>508</v>
      </c>
      <c r="O377" s="259"/>
    </row>
    <row r="378" spans="1:80" x14ac:dyDescent="0.2">
      <c r="A378" s="268"/>
      <c r="B378" s="272"/>
      <c r="C378" s="326" t="s">
        <v>509</v>
      </c>
      <c r="D378" s="327"/>
      <c r="E378" s="273">
        <v>14.6775</v>
      </c>
      <c r="F378" s="274"/>
      <c r="G378" s="275"/>
      <c r="H378" s="276"/>
      <c r="I378" s="270"/>
      <c r="J378" s="277"/>
      <c r="K378" s="270"/>
      <c r="M378" s="271" t="s">
        <v>509</v>
      </c>
      <c r="O378" s="259"/>
    </row>
    <row r="379" spans="1:80" x14ac:dyDescent="0.2">
      <c r="A379" s="268"/>
      <c r="B379" s="272"/>
      <c r="C379" s="326" t="s">
        <v>510</v>
      </c>
      <c r="D379" s="327"/>
      <c r="E379" s="273">
        <v>9.8879999999999999</v>
      </c>
      <c r="F379" s="274"/>
      <c r="G379" s="275"/>
      <c r="H379" s="276"/>
      <c r="I379" s="270"/>
      <c r="J379" s="277"/>
      <c r="K379" s="270"/>
      <c r="M379" s="271" t="s">
        <v>510</v>
      </c>
      <c r="O379" s="259"/>
    </row>
    <row r="380" spans="1:80" x14ac:dyDescent="0.2">
      <c r="A380" s="268"/>
      <c r="B380" s="272"/>
      <c r="C380" s="326" t="s">
        <v>511</v>
      </c>
      <c r="D380" s="327"/>
      <c r="E380" s="273">
        <v>5.0984999999999996</v>
      </c>
      <c r="F380" s="274"/>
      <c r="G380" s="275"/>
      <c r="H380" s="276"/>
      <c r="I380" s="270"/>
      <c r="J380" s="277"/>
      <c r="K380" s="270"/>
      <c r="M380" s="271" t="s">
        <v>511</v>
      </c>
      <c r="O380" s="259"/>
    </row>
    <row r="381" spans="1:80" x14ac:dyDescent="0.2">
      <c r="A381" s="268"/>
      <c r="B381" s="272"/>
      <c r="C381" s="326" t="s">
        <v>512</v>
      </c>
      <c r="D381" s="327"/>
      <c r="E381" s="273">
        <v>0.61799999999999999</v>
      </c>
      <c r="F381" s="274"/>
      <c r="G381" s="275"/>
      <c r="H381" s="276"/>
      <c r="I381" s="270"/>
      <c r="J381" s="277"/>
      <c r="K381" s="270"/>
      <c r="M381" s="271" t="s">
        <v>512</v>
      </c>
      <c r="O381" s="259"/>
    </row>
    <row r="382" spans="1:80" x14ac:dyDescent="0.2">
      <c r="A382" s="268"/>
      <c r="B382" s="272"/>
      <c r="C382" s="326" t="s">
        <v>513</v>
      </c>
      <c r="D382" s="327"/>
      <c r="E382" s="273">
        <v>0.20599999999999999</v>
      </c>
      <c r="F382" s="274"/>
      <c r="G382" s="275"/>
      <c r="H382" s="276"/>
      <c r="I382" s="270"/>
      <c r="J382" s="277"/>
      <c r="K382" s="270"/>
      <c r="M382" s="271" t="s">
        <v>513</v>
      </c>
      <c r="O382" s="259"/>
    </row>
    <row r="383" spans="1:80" x14ac:dyDescent="0.2">
      <c r="A383" s="260">
        <v>68</v>
      </c>
      <c r="B383" s="261" t="s">
        <v>514</v>
      </c>
      <c r="C383" s="262" t="s">
        <v>515</v>
      </c>
      <c r="D383" s="263" t="s">
        <v>166</v>
      </c>
      <c r="E383" s="264">
        <v>17.818999999999999</v>
      </c>
      <c r="F383" s="264">
        <v>0</v>
      </c>
      <c r="G383" s="265">
        <f>E383*F383</f>
        <v>0</v>
      </c>
      <c r="H383" s="266">
        <v>1.9499999999999999E-3</v>
      </c>
      <c r="I383" s="267">
        <f>E383*H383</f>
        <v>3.4747049999999995E-2</v>
      </c>
      <c r="J383" s="266"/>
      <c r="K383" s="267">
        <f>E383*J383</f>
        <v>0</v>
      </c>
      <c r="O383" s="259">
        <v>2</v>
      </c>
      <c r="AA383" s="232">
        <v>3</v>
      </c>
      <c r="AB383" s="232">
        <v>7</v>
      </c>
      <c r="AC383" s="232">
        <v>607755203</v>
      </c>
      <c r="AZ383" s="232">
        <v>2</v>
      </c>
      <c r="BA383" s="232">
        <f>IF(AZ383=1,G383,0)</f>
        <v>0</v>
      </c>
      <c r="BB383" s="232">
        <f>IF(AZ383=2,G383,0)</f>
        <v>0</v>
      </c>
      <c r="BC383" s="232">
        <f>IF(AZ383=3,G383,0)</f>
        <v>0</v>
      </c>
      <c r="BD383" s="232">
        <f>IF(AZ383=4,G383,0)</f>
        <v>0</v>
      </c>
      <c r="BE383" s="232">
        <f>IF(AZ383=5,G383,0)</f>
        <v>0</v>
      </c>
      <c r="CA383" s="259">
        <v>3</v>
      </c>
      <c r="CB383" s="259">
        <v>7</v>
      </c>
    </row>
    <row r="384" spans="1:80" x14ac:dyDescent="0.2">
      <c r="A384" s="268"/>
      <c r="B384" s="272"/>
      <c r="C384" s="326" t="s">
        <v>123</v>
      </c>
      <c r="D384" s="327"/>
      <c r="E384" s="273">
        <v>0</v>
      </c>
      <c r="F384" s="274"/>
      <c r="G384" s="275"/>
      <c r="H384" s="276"/>
      <c r="I384" s="270"/>
      <c r="J384" s="277"/>
      <c r="K384" s="270"/>
      <c r="M384" s="271" t="s">
        <v>123</v>
      </c>
      <c r="O384" s="259"/>
    </row>
    <row r="385" spans="1:80" x14ac:dyDescent="0.2">
      <c r="A385" s="268"/>
      <c r="B385" s="272"/>
      <c r="C385" s="326" t="s">
        <v>516</v>
      </c>
      <c r="D385" s="327"/>
      <c r="E385" s="273">
        <v>12.36</v>
      </c>
      <c r="F385" s="274"/>
      <c r="G385" s="275"/>
      <c r="H385" s="276"/>
      <c r="I385" s="270"/>
      <c r="J385" s="277"/>
      <c r="K385" s="270"/>
      <c r="M385" s="271" t="s">
        <v>516</v>
      </c>
      <c r="O385" s="259"/>
    </row>
    <row r="386" spans="1:80" x14ac:dyDescent="0.2">
      <c r="A386" s="268"/>
      <c r="B386" s="272"/>
      <c r="C386" s="326" t="s">
        <v>517</v>
      </c>
      <c r="D386" s="327"/>
      <c r="E386" s="273">
        <v>2.472</v>
      </c>
      <c r="F386" s="274"/>
      <c r="G386" s="275"/>
      <c r="H386" s="276"/>
      <c r="I386" s="270"/>
      <c r="J386" s="277"/>
      <c r="K386" s="270"/>
      <c r="M386" s="271" t="s">
        <v>517</v>
      </c>
      <c r="O386" s="259"/>
    </row>
    <row r="387" spans="1:80" x14ac:dyDescent="0.2">
      <c r="A387" s="268"/>
      <c r="B387" s="272"/>
      <c r="C387" s="326" t="s">
        <v>518</v>
      </c>
      <c r="D387" s="327"/>
      <c r="E387" s="273">
        <v>2.7810000000000001</v>
      </c>
      <c r="F387" s="274"/>
      <c r="G387" s="275"/>
      <c r="H387" s="276"/>
      <c r="I387" s="270"/>
      <c r="J387" s="277"/>
      <c r="K387" s="270"/>
      <c r="M387" s="271" t="s">
        <v>518</v>
      </c>
      <c r="O387" s="259"/>
    </row>
    <row r="388" spans="1:80" x14ac:dyDescent="0.2">
      <c r="A388" s="268"/>
      <c r="B388" s="272"/>
      <c r="C388" s="326" t="s">
        <v>519</v>
      </c>
      <c r="D388" s="327"/>
      <c r="E388" s="273">
        <v>0.20599999999999999</v>
      </c>
      <c r="F388" s="274"/>
      <c r="G388" s="275"/>
      <c r="H388" s="276"/>
      <c r="I388" s="270"/>
      <c r="J388" s="277"/>
      <c r="K388" s="270"/>
      <c r="M388" s="271" t="s">
        <v>519</v>
      </c>
      <c r="O388" s="259"/>
    </row>
    <row r="389" spans="1:80" ht="22.5" x14ac:dyDescent="0.2">
      <c r="A389" s="260">
        <v>69</v>
      </c>
      <c r="B389" s="261" t="s">
        <v>520</v>
      </c>
      <c r="C389" s="262" t="s">
        <v>521</v>
      </c>
      <c r="D389" s="263" t="s">
        <v>245</v>
      </c>
      <c r="E389" s="264">
        <v>12</v>
      </c>
      <c r="F389" s="264">
        <v>0</v>
      </c>
      <c r="G389" s="265">
        <f>E389*F389</f>
        <v>0</v>
      </c>
      <c r="H389" s="266">
        <v>5.6899999999999999E-2</v>
      </c>
      <c r="I389" s="267">
        <f>E389*H389</f>
        <v>0.68279999999999996</v>
      </c>
      <c r="J389" s="266"/>
      <c r="K389" s="267">
        <f>E389*J389</f>
        <v>0</v>
      </c>
      <c r="O389" s="259">
        <v>2</v>
      </c>
      <c r="AA389" s="232">
        <v>3</v>
      </c>
      <c r="AB389" s="232">
        <v>7</v>
      </c>
      <c r="AC389" s="232">
        <v>611431432</v>
      </c>
      <c r="AZ389" s="232">
        <v>2</v>
      </c>
      <c r="BA389" s="232">
        <f>IF(AZ389=1,G389,0)</f>
        <v>0</v>
      </c>
      <c r="BB389" s="232">
        <f>IF(AZ389=2,G389,0)</f>
        <v>0</v>
      </c>
      <c r="BC389" s="232">
        <f>IF(AZ389=3,G389,0)</f>
        <v>0</v>
      </c>
      <c r="BD389" s="232">
        <f>IF(AZ389=4,G389,0)</f>
        <v>0</v>
      </c>
      <c r="BE389" s="232">
        <f>IF(AZ389=5,G389,0)</f>
        <v>0</v>
      </c>
      <c r="CA389" s="259">
        <v>3</v>
      </c>
      <c r="CB389" s="259">
        <v>7</v>
      </c>
    </row>
    <row r="390" spans="1:80" x14ac:dyDescent="0.2">
      <c r="A390" s="268"/>
      <c r="B390" s="272"/>
      <c r="C390" s="326" t="s">
        <v>522</v>
      </c>
      <c r="D390" s="327"/>
      <c r="E390" s="273">
        <v>12</v>
      </c>
      <c r="F390" s="274"/>
      <c r="G390" s="275"/>
      <c r="H390" s="276"/>
      <c r="I390" s="270"/>
      <c r="J390" s="277"/>
      <c r="K390" s="270"/>
      <c r="M390" s="271" t="s">
        <v>522</v>
      </c>
      <c r="O390" s="259"/>
    </row>
    <row r="391" spans="1:80" ht="22.5" x14ac:dyDescent="0.2">
      <c r="A391" s="260">
        <v>70</v>
      </c>
      <c r="B391" s="261" t="s">
        <v>523</v>
      </c>
      <c r="C391" s="262" t="s">
        <v>524</v>
      </c>
      <c r="D391" s="263" t="s">
        <v>245</v>
      </c>
      <c r="E391" s="264">
        <v>6</v>
      </c>
      <c r="F391" s="264">
        <v>0</v>
      </c>
      <c r="G391" s="265">
        <f>E391*F391</f>
        <v>0</v>
      </c>
      <c r="H391" s="266">
        <v>5.6899999999999999E-2</v>
      </c>
      <c r="I391" s="267">
        <f>E391*H391</f>
        <v>0.34139999999999998</v>
      </c>
      <c r="J391" s="266"/>
      <c r="K391" s="267">
        <f>E391*J391</f>
        <v>0</v>
      </c>
      <c r="O391" s="259">
        <v>2</v>
      </c>
      <c r="AA391" s="232">
        <v>3</v>
      </c>
      <c r="AB391" s="232">
        <v>7</v>
      </c>
      <c r="AC391" s="232">
        <v>611431433</v>
      </c>
      <c r="AZ391" s="232">
        <v>2</v>
      </c>
      <c r="BA391" s="232">
        <f>IF(AZ391=1,G391,0)</f>
        <v>0</v>
      </c>
      <c r="BB391" s="232">
        <f>IF(AZ391=2,G391,0)</f>
        <v>0</v>
      </c>
      <c r="BC391" s="232">
        <f>IF(AZ391=3,G391,0)</f>
        <v>0</v>
      </c>
      <c r="BD391" s="232">
        <f>IF(AZ391=4,G391,0)</f>
        <v>0</v>
      </c>
      <c r="BE391" s="232">
        <f>IF(AZ391=5,G391,0)</f>
        <v>0</v>
      </c>
      <c r="CA391" s="259">
        <v>3</v>
      </c>
      <c r="CB391" s="259">
        <v>7</v>
      </c>
    </row>
    <row r="392" spans="1:80" x14ac:dyDescent="0.2">
      <c r="A392" s="268"/>
      <c r="B392" s="272"/>
      <c r="C392" s="326" t="s">
        <v>525</v>
      </c>
      <c r="D392" s="327"/>
      <c r="E392" s="273">
        <v>6</v>
      </c>
      <c r="F392" s="274"/>
      <c r="G392" s="275"/>
      <c r="H392" s="276"/>
      <c r="I392" s="270"/>
      <c r="J392" s="277"/>
      <c r="K392" s="270"/>
      <c r="M392" s="271" t="s">
        <v>525</v>
      </c>
      <c r="O392" s="259"/>
    </row>
    <row r="393" spans="1:80" ht="22.5" x14ac:dyDescent="0.2">
      <c r="A393" s="260">
        <v>71</v>
      </c>
      <c r="B393" s="261" t="s">
        <v>526</v>
      </c>
      <c r="C393" s="262" t="s">
        <v>527</v>
      </c>
      <c r="D393" s="263" t="s">
        <v>245</v>
      </c>
      <c r="E393" s="264">
        <v>5</v>
      </c>
      <c r="F393" s="264">
        <v>0</v>
      </c>
      <c r="G393" s="265">
        <f>E393*F393</f>
        <v>0</v>
      </c>
      <c r="H393" s="266">
        <v>5.6899999999999999E-2</v>
      </c>
      <c r="I393" s="267">
        <f>E393*H393</f>
        <v>0.28449999999999998</v>
      </c>
      <c r="J393" s="266"/>
      <c r="K393" s="267">
        <f>E393*J393</f>
        <v>0</v>
      </c>
      <c r="O393" s="259">
        <v>2</v>
      </c>
      <c r="AA393" s="232">
        <v>3</v>
      </c>
      <c r="AB393" s="232">
        <v>7</v>
      </c>
      <c r="AC393" s="232">
        <v>611431434</v>
      </c>
      <c r="AZ393" s="232">
        <v>2</v>
      </c>
      <c r="BA393" s="232">
        <f>IF(AZ393=1,G393,0)</f>
        <v>0</v>
      </c>
      <c r="BB393" s="232">
        <f>IF(AZ393=2,G393,0)</f>
        <v>0</v>
      </c>
      <c r="BC393" s="232">
        <f>IF(AZ393=3,G393,0)</f>
        <v>0</v>
      </c>
      <c r="BD393" s="232">
        <f>IF(AZ393=4,G393,0)</f>
        <v>0</v>
      </c>
      <c r="BE393" s="232">
        <f>IF(AZ393=5,G393,0)</f>
        <v>0</v>
      </c>
      <c r="CA393" s="259">
        <v>3</v>
      </c>
      <c r="CB393" s="259">
        <v>7</v>
      </c>
    </row>
    <row r="394" spans="1:80" x14ac:dyDescent="0.2">
      <c r="A394" s="268"/>
      <c r="B394" s="272"/>
      <c r="C394" s="326" t="s">
        <v>528</v>
      </c>
      <c r="D394" s="327"/>
      <c r="E394" s="273">
        <v>5</v>
      </c>
      <c r="F394" s="274"/>
      <c r="G394" s="275"/>
      <c r="H394" s="276"/>
      <c r="I394" s="270"/>
      <c r="J394" s="277"/>
      <c r="K394" s="270"/>
      <c r="M394" s="271" t="s">
        <v>528</v>
      </c>
      <c r="O394" s="259"/>
    </row>
    <row r="395" spans="1:80" x14ac:dyDescent="0.2">
      <c r="A395" s="260">
        <v>72</v>
      </c>
      <c r="B395" s="261" t="s">
        <v>529</v>
      </c>
      <c r="C395" s="262" t="s">
        <v>530</v>
      </c>
      <c r="D395" s="263" t="s">
        <v>245</v>
      </c>
      <c r="E395" s="264">
        <v>5</v>
      </c>
      <c r="F395" s="264">
        <v>0</v>
      </c>
      <c r="G395" s="265">
        <f>E395*F395</f>
        <v>0</v>
      </c>
      <c r="H395" s="266">
        <v>0.02</v>
      </c>
      <c r="I395" s="267">
        <f>E395*H395</f>
        <v>0.1</v>
      </c>
      <c r="J395" s="266"/>
      <c r="K395" s="267">
        <f>E395*J395</f>
        <v>0</v>
      </c>
      <c r="O395" s="259">
        <v>2</v>
      </c>
      <c r="AA395" s="232">
        <v>3</v>
      </c>
      <c r="AB395" s="232">
        <v>7</v>
      </c>
      <c r="AC395" s="232">
        <v>611435882</v>
      </c>
      <c r="AZ395" s="232">
        <v>2</v>
      </c>
      <c r="BA395" s="232">
        <f>IF(AZ395=1,G395,0)</f>
        <v>0</v>
      </c>
      <c r="BB395" s="232">
        <f>IF(AZ395=2,G395,0)</f>
        <v>0</v>
      </c>
      <c r="BC395" s="232">
        <f>IF(AZ395=3,G395,0)</f>
        <v>0</v>
      </c>
      <c r="BD395" s="232">
        <f>IF(AZ395=4,G395,0)</f>
        <v>0</v>
      </c>
      <c r="BE395" s="232">
        <f>IF(AZ395=5,G395,0)</f>
        <v>0</v>
      </c>
      <c r="CA395" s="259">
        <v>3</v>
      </c>
      <c r="CB395" s="259">
        <v>7</v>
      </c>
    </row>
    <row r="396" spans="1:80" x14ac:dyDescent="0.2">
      <c r="A396" s="268"/>
      <c r="B396" s="272"/>
      <c r="C396" s="326" t="s">
        <v>528</v>
      </c>
      <c r="D396" s="327"/>
      <c r="E396" s="273">
        <v>5</v>
      </c>
      <c r="F396" s="274"/>
      <c r="G396" s="275"/>
      <c r="H396" s="276"/>
      <c r="I396" s="270"/>
      <c r="J396" s="277"/>
      <c r="K396" s="270"/>
      <c r="M396" s="271" t="s">
        <v>528</v>
      </c>
      <c r="O396" s="259"/>
    </row>
    <row r="397" spans="1:80" x14ac:dyDescent="0.2">
      <c r="A397" s="260">
        <v>73</v>
      </c>
      <c r="B397" s="261" t="s">
        <v>531</v>
      </c>
      <c r="C397" s="262" t="s">
        <v>532</v>
      </c>
      <c r="D397" s="263" t="s">
        <v>245</v>
      </c>
      <c r="E397" s="264">
        <v>24</v>
      </c>
      <c r="F397" s="264">
        <v>0</v>
      </c>
      <c r="G397" s="265">
        <f>E397*F397</f>
        <v>0</v>
      </c>
      <c r="H397" s="266">
        <v>2.4E-2</v>
      </c>
      <c r="I397" s="267">
        <f>E397*H397</f>
        <v>0.57600000000000007</v>
      </c>
      <c r="J397" s="266"/>
      <c r="K397" s="267">
        <f>E397*J397</f>
        <v>0</v>
      </c>
      <c r="O397" s="259">
        <v>2</v>
      </c>
      <c r="AA397" s="232">
        <v>3</v>
      </c>
      <c r="AB397" s="232">
        <v>7</v>
      </c>
      <c r="AC397" s="232">
        <v>611435922</v>
      </c>
      <c r="AZ397" s="232">
        <v>2</v>
      </c>
      <c r="BA397" s="232">
        <f>IF(AZ397=1,G397,0)</f>
        <v>0</v>
      </c>
      <c r="BB397" s="232">
        <f>IF(AZ397=2,G397,0)</f>
        <v>0</v>
      </c>
      <c r="BC397" s="232">
        <f>IF(AZ397=3,G397,0)</f>
        <v>0</v>
      </c>
      <c r="BD397" s="232">
        <f>IF(AZ397=4,G397,0)</f>
        <v>0</v>
      </c>
      <c r="BE397" s="232">
        <f>IF(AZ397=5,G397,0)</f>
        <v>0</v>
      </c>
      <c r="CA397" s="259">
        <v>3</v>
      </c>
      <c r="CB397" s="259">
        <v>7</v>
      </c>
    </row>
    <row r="398" spans="1:80" x14ac:dyDescent="0.2">
      <c r="A398" s="268"/>
      <c r="B398" s="272"/>
      <c r="C398" s="326" t="s">
        <v>533</v>
      </c>
      <c r="D398" s="327"/>
      <c r="E398" s="273">
        <v>24</v>
      </c>
      <c r="F398" s="274"/>
      <c r="G398" s="275"/>
      <c r="H398" s="276"/>
      <c r="I398" s="270"/>
      <c r="J398" s="277"/>
      <c r="K398" s="270"/>
      <c r="M398" s="271" t="s">
        <v>533</v>
      </c>
      <c r="O398" s="259"/>
    </row>
    <row r="399" spans="1:80" ht="22.5" x14ac:dyDescent="0.2">
      <c r="A399" s="260">
        <v>74</v>
      </c>
      <c r="B399" s="261" t="s">
        <v>534</v>
      </c>
      <c r="C399" s="262" t="s">
        <v>535</v>
      </c>
      <c r="D399" s="263" t="s">
        <v>245</v>
      </c>
      <c r="E399" s="264">
        <v>1</v>
      </c>
      <c r="F399" s="264">
        <v>0</v>
      </c>
      <c r="G399" s="265">
        <f>E399*F399</f>
        <v>0</v>
      </c>
      <c r="H399" s="266">
        <v>2.4E-2</v>
      </c>
      <c r="I399" s="267">
        <f>E399*H399</f>
        <v>2.4E-2</v>
      </c>
      <c r="J399" s="266"/>
      <c r="K399" s="267">
        <f>E399*J399</f>
        <v>0</v>
      </c>
      <c r="O399" s="259">
        <v>2</v>
      </c>
      <c r="AA399" s="232">
        <v>3</v>
      </c>
      <c r="AB399" s="232">
        <v>7</v>
      </c>
      <c r="AC399" s="232">
        <v>611435923</v>
      </c>
      <c r="AZ399" s="232">
        <v>2</v>
      </c>
      <c r="BA399" s="232">
        <f>IF(AZ399=1,G399,0)</f>
        <v>0</v>
      </c>
      <c r="BB399" s="232">
        <f>IF(AZ399=2,G399,0)</f>
        <v>0</v>
      </c>
      <c r="BC399" s="232">
        <f>IF(AZ399=3,G399,0)</f>
        <v>0</v>
      </c>
      <c r="BD399" s="232">
        <f>IF(AZ399=4,G399,0)</f>
        <v>0</v>
      </c>
      <c r="BE399" s="232">
        <f>IF(AZ399=5,G399,0)</f>
        <v>0</v>
      </c>
      <c r="CA399" s="259">
        <v>3</v>
      </c>
      <c r="CB399" s="259">
        <v>7</v>
      </c>
    </row>
    <row r="400" spans="1:80" x14ac:dyDescent="0.2">
      <c r="A400" s="268"/>
      <c r="B400" s="272"/>
      <c r="C400" s="326" t="s">
        <v>536</v>
      </c>
      <c r="D400" s="327"/>
      <c r="E400" s="273">
        <v>1</v>
      </c>
      <c r="F400" s="274"/>
      <c r="G400" s="275"/>
      <c r="H400" s="276"/>
      <c r="I400" s="270"/>
      <c r="J400" s="277"/>
      <c r="K400" s="270"/>
      <c r="M400" s="271" t="s">
        <v>536</v>
      </c>
      <c r="O400" s="259"/>
    </row>
    <row r="401" spans="1:80" ht="22.5" x14ac:dyDescent="0.2">
      <c r="A401" s="260">
        <v>75</v>
      </c>
      <c r="B401" s="261" t="s">
        <v>537</v>
      </c>
      <c r="C401" s="262" t="s">
        <v>538</v>
      </c>
      <c r="D401" s="263" t="s">
        <v>245</v>
      </c>
      <c r="E401" s="264">
        <v>2</v>
      </c>
      <c r="F401" s="264">
        <v>0</v>
      </c>
      <c r="G401" s="265">
        <f>E401*F401</f>
        <v>0</v>
      </c>
      <c r="H401" s="266">
        <v>2.4E-2</v>
      </c>
      <c r="I401" s="267">
        <f>E401*H401</f>
        <v>4.8000000000000001E-2</v>
      </c>
      <c r="J401" s="266"/>
      <c r="K401" s="267">
        <f>E401*J401</f>
        <v>0</v>
      </c>
      <c r="O401" s="259">
        <v>2</v>
      </c>
      <c r="AA401" s="232">
        <v>3</v>
      </c>
      <c r="AB401" s="232">
        <v>7</v>
      </c>
      <c r="AC401" s="232">
        <v>611435924</v>
      </c>
      <c r="AZ401" s="232">
        <v>2</v>
      </c>
      <c r="BA401" s="232">
        <f>IF(AZ401=1,G401,0)</f>
        <v>0</v>
      </c>
      <c r="BB401" s="232">
        <f>IF(AZ401=2,G401,0)</f>
        <v>0</v>
      </c>
      <c r="BC401" s="232">
        <f>IF(AZ401=3,G401,0)</f>
        <v>0</v>
      </c>
      <c r="BD401" s="232">
        <f>IF(AZ401=4,G401,0)</f>
        <v>0</v>
      </c>
      <c r="BE401" s="232">
        <f>IF(AZ401=5,G401,0)</f>
        <v>0</v>
      </c>
      <c r="CA401" s="259">
        <v>3</v>
      </c>
      <c r="CB401" s="259">
        <v>7</v>
      </c>
    </row>
    <row r="402" spans="1:80" x14ac:dyDescent="0.2">
      <c r="A402" s="268"/>
      <c r="B402" s="272"/>
      <c r="C402" s="326" t="s">
        <v>539</v>
      </c>
      <c r="D402" s="327"/>
      <c r="E402" s="273">
        <v>2</v>
      </c>
      <c r="F402" s="274"/>
      <c r="G402" s="275"/>
      <c r="H402" s="276"/>
      <c r="I402" s="270"/>
      <c r="J402" s="277"/>
      <c r="K402" s="270"/>
      <c r="M402" s="271" t="s">
        <v>539</v>
      </c>
      <c r="O402" s="259"/>
    </row>
    <row r="403" spans="1:80" ht="22.5" x14ac:dyDescent="0.2">
      <c r="A403" s="260">
        <v>76</v>
      </c>
      <c r="B403" s="261" t="s">
        <v>540</v>
      </c>
      <c r="C403" s="262" t="s">
        <v>541</v>
      </c>
      <c r="D403" s="263" t="s">
        <v>245</v>
      </c>
      <c r="E403" s="264">
        <v>1</v>
      </c>
      <c r="F403" s="264">
        <v>0</v>
      </c>
      <c r="G403" s="265">
        <f>E403*F403</f>
        <v>0</v>
      </c>
      <c r="H403" s="266">
        <v>2.4E-2</v>
      </c>
      <c r="I403" s="267">
        <f>E403*H403</f>
        <v>2.4E-2</v>
      </c>
      <c r="J403" s="266"/>
      <c r="K403" s="267">
        <f>E403*J403</f>
        <v>0</v>
      </c>
      <c r="O403" s="259">
        <v>2</v>
      </c>
      <c r="AA403" s="232">
        <v>3</v>
      </c>
      <c r="AB403" s="232">
        <v>7</v>
      </c>
      <c r="AC403" s="232">
        <v>611435925</v>
      </c>
      <c r="AZ403" s="232">
        <v>2</v>
      </c>
      <c r="BA403" s="232">
        <f>IF(AZ403=1,G403,0)</f>
        <v>0</v>
      </c>
      <c r="BB403" s="232">
        <f>IF(AZ403=2,G403,0)</f>
        <v>0</v>
      </c>
      <c r="BC403" s="232">
        <f>IF(AZ403=3,G403,0)</f>
        <v>0</v>
      </c>
      <c r="BD403" s="232">
        <f>IF(AZ403=4,G403,0)</f>
        <v>0</v>
      </c>
      <c r="BE403" s="232">
        <f>IF(AZ403=5,G403,0)</f>
        <v>0</v>
      </c>
      <c r="CA403" s="259">
        <v>3</v>
      </c>
      <c r="CB403" s="259">
        <v>7</v>
      </c>
    </row>
    <row r="404" spans="1:80" x14ac:dyDescent="0.2">
      <c r="A404" s="268"/>
      <c r="B404" s="272"/>
      <c r="C404" s="326" t="s">
        <v>536</v>
      </c>
      <c r="D404" s="327"/>
      <c r="E404" s="273">
        <v>1</v>
      </c>
      <c r="F404" s="274"/>
      <c r="G404" s="275"/>
      <c r="H404" s="276"/>
      <c r="I404" s="270"/>
      <c r="J404" s="277"/>
      <c r="K404" s="270"/>
      <c r="M404" s="271" t="s">
        <v>536</v>
      </c>
      <c r="O404" s="259"/>
    </row>
    <row r="405" spans="1:80" x14ac:dyDescent="0.2">
      <c r="A405" s="260">
        <v>77</v>
      </c>
      <c r="B405" s="261" t="s">
        <v>542</v>
      </c>
      <c r="C405" s="262" t="s">
        <v>543</v>
      </c>
      <c r="D405" s="263" t="s">
        <v>245</v>
      </c>
      <c r="E405" s="264">
        <v>1</v>
      </c>
      <c r="F405" s="264">
        <v>0</v>
      </c>
      <c r="G405" s="265">
        <f>E405*F405</f>
        <v>0</v>
      </c>
      <c r="H405" s="266">
        <v>2.4E-2</v>
      </c>
      <c r="I405" s="267">
        <f>E405*H405</f>
        <v>2.4E-2</v>
      </c>
      <c r="J405" s="266"/>
      <c r="K405" s="267">
        <f>E405*J405</f>
        <v>0</v>
      </c>
      <c r="O405" s="259">
        <v>2</v>
      </c>
      <c r="AA405" s="232">
        <v>3</v>
      </c>
      <c r="AB405" s="232">
        <v>7</v>
      </c>
      <c r="AC405" s="232">
        <v>611435926</v>
      </c>
      <c r="AZ405" s="232">
        <v>2</v>
      </c>
      <c r="BA405" s="232">
        <f>IF(AZ405=1,G405,0)</f>
        <v>0</v>
      </c>
      <c r="BB405" s="232">
        <f>IF(AZ405=2,G405,0)</f>
        <v>0</v>
      </c>
      <c r="BC405" s="232">
        <f>IF(AZ405=3,G405,0)</f>
        <v>0</v>
      </c>
      <c r="BD405" s="232">
        <f>IF(AZ405=4,G405,0)</f>
        <v>0</v>
      </c>
      <c r="BE405" s="232">
        <f>IF(AZ405=5,G405,0)</f>
        <v>0</v>
      </c>
      <c r="CA405" s="259">
        <v>3</v>
      </c>
      <c r="CB405" s="259">
        <v>7</v>
      </c>
    </row>
    <row r="406" spans="1:80" x14ac:dyDescent="0.2">
      <c r="A406" s="268"/>
      <c r="B406" s="272"/>
      <c r="C406" s="326" t="s">
        <v>536</v>
      </c>
      <c r="D406" s="327"/>
      <c r="E406" s="273">
        <v>1</v>
      </c>
      <c r="F406" s="274"/>
      <c r="G406" s="275"/>
      <c r="H406" s="276"/>
      <c r="I406" s="270"/>
      <c r="J406" s="277"/>
      <c r="K406" s="270"/>
      <c r="M406" s="271" t="s">
        <v>536</v>
      </c>
      <c r="O406" s="259"/>
    </row>
    <row r="407" spans="1:80" x14ac:dyDescent="0.2">
      <c r="A407" s="260">
        <v>78</v>
      </c>
      <c r="B407" s="261" t="s">
        <v>544</v>
      </c>
      <c r="C407" s="262" t="s">
        <v>545</v>
      </c>
      <c r="D407" s="263" t="s">
        <v>245</v>
      </c>
      <c r="E407" s="264">
        <v>10</v>
      </c>
      <c r="F407" s="264">
        <v>0</v>
      </c>
      <c r="G407" s="265">
        <f>E407*F407</f>
        <v>0</v>
      </c>
      <c r="H407" s="266">
        <v>3.2000000000000001E-2</v>
      </c>
      <c r="I407" s="267">
        <f>E407*H407</f>
        <v>0.32</v>
      </c>
      <c r="J407" s="266"/>
      <c r="K407" s="267">
        <f>E407*J407</f>
        <v>0</v>
      </c>
      <c r="O407" s="259">
        <v>2</v>
      </c>
      <c r="AA407" s="232">
        <v>3</v>
      </c>
      <c r="AB407" s="232">
        <v>7</v>
      </c>
      <c r="AC407" s="232">
        <v>611436462</v>
      </c>
      <c r="AZ407" s="232">
        <v>2</v>
      </c>
      <c r="BA407" s="232">
        <f>IF(AZ407=1,G407,0)</f>
        <v>0</v>
      </c>
      <c r="BB407" s="232">
        <f>IF(AZ407=2,G407,0)</f>
        <v>0</v>
      </c>
      <c r="BC407" s="232">
        <f>IF(AZ407=3,G407,0)</f>
        <v>0</v>
      </c>
      <c r="BD407" s="232">
        <f>IF(AZ407=4,G407,0)</f>
        <v>0</v>
      </c>
      <c r="BE407" s="232">
        <f>IF(AZ407=5,G407,0)</f>
        <v>0</v>
      </c>
      <c r="CA407" s="259">
        <v>3</v>
      </c>
      <c r="CB407" s="259">
        <v>7</v>
      </c>
    </row>
    <row r="408" spans="1:80" x14ac:dyDescent="0.2">
      <c r="A408" s="268"/>
      <c r="B408" s="272"/>
      <c r="C408" s="326" t="s">
        <v>546</v>
      </c>
      <c r="D408" s="327"/>
      <c r="E408" s="273">
        <v>10</v>
      </c>
      <c r="F408" s="274"/>
      <c r="G408" s="275"/>
      <c r="H408" s="276"/>
      <c r="I408" s="270"/>
      <c r="J408" s="277"/>
      <c r="K408" s="270"/>
      <c r="M408" s="271" t="s">
        <v>546</v>
      </c>
      <c r="O408" s="259"/>
    </row>
    <row r="409" spans="1:80" x14ac:dyDescent="0.2">
      <c r="A409" s="260">
        <v>79</v>
      </c>
      <c r="B409" s="261" t="s">
        <v>547</v>
      </c>
      <c r="C409" s="262" t="s">
        <v>548</v>
      </c>
      <c r="D409" s="263" t="s">
        <v>245</v>
      </c>
      <c r="E409" s="264">
        <v>18</v>
      </c>
      <c r="F409" s="264">
        <v>0</v>
      </c>
      <c r="G409" s="265">
        <f>E409*F409</f>
        <v>0</v>
      </c>
      <c r="H409" s="266">
        <v>3.2000000000000001E-2</v>
      </c>
      <c r="I409" s="267">
        <f>E409*H409</f>
        <v>0.57600000000000007</v>
      </c>
      <c r="J409" s="266"/>
      <c r="K409" s="267">
        <f>E409*J409</f>
        <v>0</v>
      </c>
      <c r="O409" s="259">
        <v>2</v>
      </c>
      <c r="AA409" s="232">
        <v>3</v>
      </c>
      <c r="AB409" s="232">
        <v>7</v>
      </c>
      <c r="AC409" s="232">
        <v>611436463</v>
      </c>
      <c r="AZ409" s="232">
        <v>2</v>
      </c>
      <c r="BA409" s="232">
        <f>IF(AZ409=1,G409,0)</f>
        <v>0</v>
      </c>
      <c r="BB409" s="232">
        <f>IF(AZ409=2,G409,0)</f>
        <v>0</v>
      </c>
      <c r="BC409" s="232">
        <f>IF(AZ409=3,G409,0)</f>
        <v>0</v>
      </c>
      <c r="BD409" s="232">
        <f>IF(AZ409=4,G409,0)</f>
        <v>0</v>
      </c>
      <c r="BE409" s="232">
        <f>IF(AZ409=5,G409,0)</f>
        <v>0</v>
      </c>
      <c r="CA409" s="259">
        <v>3</v>
      </c>
      <c r="CB409" s="259">
        <v>7</v>
      </c>
    </row>
    <row r="410" spans="1:80" x14ac:dyDescent="0.2">
      <c r="A410" s="268"/>
      <c r="B410" s="272"/>
      <c r="C410" s="326" t="s">
        <v>549</v>
      </c>
      <c r="D410" s="327"/>
      <c r="E410" s="273">
        <v>18</v>
      </c>
      <c r="F410" s="274"/>
      <c r="G410" s="275"/>
      <c r="H410" s="276"/>
      <c r="I410" s="270"/>
      <c r="J410" s="277"/>
      <c r="K410" s="270"/>
      <c r="M410" s="271" t="s">
        <v>549</v>
      </c>
      <c r="O410" s="259"/>
    </row>
    <row r="411" spans="1:80" x14ac:dyDescent="0.2">
      <c r="A411" s="260">
        <v>80</v>
      </c>
      <c r="B411" s="261" t="s">
        <v>550</v>
      </c>
      <c r="C411" s="262" t="s">
        <v>551</v>
      </c>
      <c r="D411" s="263" t="s">
        <v>245</v>
      </c>
      <c r="E411" s="264">
        <v>4</v>
      </c>
      <c r="F411" s="264">
        <v>0</v>
      </c>
      <c r="G411" s="265">
        <f>E411*F411</f>
        <v>0</v>
      </c>
      <c r="H411" s="266">
        <v>3.2000000000000001E-2</v>
      </c>
      <c r="I411" s="267">
        <f>E411*H411</f>
        <v>0.128</v>
      </c>
      <c r="J411" s="266"/>
      <c r="K411" s="267">
        <f>E411*J411</f>
        <v>0</v>
      </c>
      <c r="O411" s="259">
        <v>2</v>
      </c>
      <c r="AA411" s="232">
        <v>3</v>
      </c>
      <c r="AB411" s="232">
        <v>7</v>
      </c>
      <c r="AC411" s="232">
        <v>611436464</v>
      </c>
      <c r="AZ411" s="232">
        <v>2</v>
      </c>
      <c r="BA411" s="232">
        <f>IF(AZ411=1,G411,0)</f>
        <v>0</v>
      </c>
      <c r="BB411" s="232">
        <f>IF(AZ411=2,G411,0)</f>
        <v>0</v>
      </c>
      <c r="BC411" s="232">
        <f>IF(AZ411=3,G411,0)</f>
        <v>0</v>
      </c>
      <c r="BD411" s="232">
        <f>IF(AZ411=4,G411,0)</f>
        <v>0</v>
      </c>
      <c r="BE411" s="232">
        <f>IF(AZ411=5,G411,0)</f>
        <v>0</v>
      </c>
      <c r="CA411" s="259">
        <v>3</v>
      </c>
      <c r="CB411" s="259">
        <v>7</v>
      </c>
    </row>
    <row r="412" spans="1:80" x14ac:dyDescent="0.2">
      <c r="A412" s="268"/>
      <c r="B412" s="272"/>
      <c r="C412" s="326" t="s">
        <v>552</v>
      </c>
      <c r="D412" s="327"/>
      <c r="E412" s="273">
        <v>4</v>
      </c>
      <c r="F412" s="274"/>
      <c r="G412" s="275"/>
      <c r="H412" s="276"/>
      <c r="I412" s="270"/>
      <c r="J412" s="277"/>
      <c r="K412" s="270"/>
      <c r="M412" s="271" t="s">
        <v>552</v>
      </c>
      <c r="O412" s="259"/>
    </row>
    <row r="413" spans="1:80" x14ac:dyDescent="0.2">
      <c r="A413" s="260">
        <v>81</v>
      </c>
      <c r="B413" s="261" t="s">
        <v>553</v>
      </c>
      <c r="C413" s="262" t="s">
        <v>554</v>
      </c>
      <c r="D413" s="263" t="s">
        <v>245</v>
      </c>
      <c r="E413" s="264">
        <v>14</v>
      </c>
      <c r="F413" s="264">
        <v>0</v>
      </c>
      <c r="G413" s="265">
        <f>E413*F413</f>
        <v>0</v>
      </c>
      <c r="H413" s="266">
        <v>3.2000000000000001E-2</v>
      </c>
      <c r="I413" s="267">
        <f>E413*H413</f>
        <v>0.44800000000000001</v>
      </c>
      <c r="J413" s="266"/>
      <c r="K413" s="267">
        <f>E413*J413</f>
        <v>0</v>
      </c>
      <c r="O413" s="259">
        <v>2</v>
      </c>
      <c r="AA413" s="232">
        <v>3</v>
      </c>
      <c r="AB413" s="232">
        <v>7</v>
      </c>
      <c r="AC413" s="232">
        <v>611436465</v>
      </c>
      <c r="AZ413" s="232">
        <v>2</v>
      </c>
      <c r="BA413" s="232">
        <f>IF(AZ413=1,G413,0)</f>
        <v>0</v>
      </c>
      <c r="BB413" s="232">
        <f>IF(AZ413=2,G413,0)</f>
        <v>0</v>
      </c>
      <c r="BC413" s="232">
        <f>IF(AZ413=3,G413,0)</f>
        <v>0</v>
      </c>
      <c r="BD413" s="232">
        <f>IF(AZ413=4,G413,0)</f>
        <v>0</v>
      </c>
      <c r="BE413" s="232">
        <f>IF(AZ413=5,G413,0)</f>
        <v>0</v>
      </c>
      <c r="CA413" s="259">
        <v>3</v>
      </c>
      <c r="CB413" s="259">
        <v>7</v>
      </c>
    </row>
    <row r="414" spans="1:80" x14ac:dyDescent="0.2">
      <c r="A414" s="268"/>
      <c r="B414" s="272"/>
      <c r="C414" s="326" t="s">
        <v>555</v>
      </c>
      <c r="D414" s="327"/>
      <c r="E414" s="273">
        <v>14</v>
      </c>
      <c r="F414" s="274"/>
      <c r="G414" s="275"/>
      <c r="H414" s="276"/>
      <c r="I414" s="270"/>
      <c r="J414" s="277"/>
      <c r="K414" s="270"/>
      <c r="M414" s="271" t="s">
        <v>555</v>
      </c>
      <c r="O414" s="259"/>
    </row>
    <row r="415" spans="1:80" x14ac:dyDescent="0.2">
      <c r="A415" s="260">
        <v>82</v>
      </c>
      <c r="B415" s="261" t="s">
        <v>556</v>
      </c>
      <c r="C415" s="262" t="s">
        <v>557</v>
      </c>
      <c r="D415" s="263" t="s">
        <v>245</v>
      </c>
      <c r="E415" s="264">
        <v>2</v>
      </c>
      <c r="F415" s="264">
        <v>0</v>
      </c>
      <c r="G415" s="265">
        <f>E415*F415</f>
        <v>0</v>
      </c>
      <c r="H415" s="266">
        <v>3.2000000000000001E-2</v>
      </c>
      <c r="I415" s="267">
        <f>E415*H415</f>
        <v>6.4000000000000001E-2</v>
      </c>
      <c r="J415" s="266"/>
      <c r="K415" s="267">
        <f>E415*J415</f>
        <v>0</v>
      </c>
      <c r="O415" s="259">
        <v>2</v>
      </c>
      <c r="AA415" s="232">
        <v>3</v>
      </c>
      <c r="AB415" s="232">
        <v>7</v>
      </c>
      <c r="AC415" s="232">
        <v>611436466</v>
      </c>
      <c r="AZ415" s="232">
        <v>2</v>
      </c>
      <c r="BA415" s="232">
        <f>IF(AZ415=1,G415,0)</f>
        <v>0</v>
      </c>
      <c r="BB415" s="232">
        <f>IF(AZ415=2,G415,0)</f>
        <v>0</v>
      </c>
      <c r="BC415" s="232">
        <f>IF(AZ415=3,G415,0)</f>
        <v>0</v>
      </c>
      <c r="BD415" s="232">
        <f>IF(AZ415=4,G415,0)</f>
        <v>0</v>
      </c>
      <c r="BE415" s="232">
        <f>IF(AZ415=5,G415,0)</f>
        <v>0</v>
      </c>
      <c r="CA415" s="259">
        <v>3</v>
      </c>
      <c r="CB415" s="259">
        <v>7</v>
      </c>
    </row>
    <row r="416" spans="1:80" x14ac:dyDescent="0.2">
      <c r="A416" s="268"/>
      <c r="B416" s="272"/>
      <c r="C416" s="326" t="s">
        <v>539</v>
      </c>
      <c r="D416" s="327"/>
      <c r="E416" s="273">
        <v>2</v>
      </c>
      <c r="F416" s="274"/>
      <c r="G416" s="275"/>
      <c r="H416" s="276"/>
      <c r="I416" s="270"/>
      <c r="J416" s="277"/>
      <c r="K416" s="270"/>
      <c r="M416" s="271" t="s">
        <v>539</v>
      </c>
      <c r="O416" s="259"/>
    </row>
    <row r="417" spans="1:80" ht="22.5" x14ac:dyDescent="0.2">
      <c r="A417" s="260">
        <v>83</v>
      </c>
      <c r="B417" s="261" t="s">
        <v>558</v>
      </c>
      <c r="C417" s="262" t="s">
        <v>559</v>
      </c>
      <c r="D417" s="263" t="s">
        <v>245</v>
      </c>
      <c r="E417" s="264">
        <v>3</v>
      </c>
      <c r="F417" s="264">
        <v>0</v>
      </c>
      <c r="G417" s="265">
        <f>E417*F417</f>
        <v>0</v>
      </c>
      <c r="H417" s="266">
        <v>0.04</v>
      </c>
      <c r="I417" s="267">
        <f>E417*H417</f>
        <v>0.12</v>
      </c>
      <c r="J417" s="266"/>
      <c r="K417" s="267">
        <f>E417*J417</f>
        <v>0</v>
      </c>
      <c r="O417" s="259">
        <v>2</v>
      </c>
      <c r="AA417" s="232">
        <v>3</v>
      </c>
      <c r="AB417" s="232">
        <v>7</v>
      </c>
      <c r="AC417" s="232" t="s">
        <v>558</v>
      </c>
      <c r="AZ417" s="232">
        <v>2</v>
      </c>
      <c r="BA417" s="232">
        <f>IF(AZ417=1,G417,0)</f>
        <v>0</v>
      </c>
      <c r="BB417" s="232">
        <f>IF(AZ417=2,G417,0)</f>
        <v>0</v>
      </c>
      <c r="BC417" s="232">
        <f>IF(AZ417=3,G417,0)</f>
        <v>0</v>
      </c>
      <c r="BD417" s="232">
        <f>IF(AZ417=4,G417,0)</f>
        <v>0</v>
      </c>
      <c r="BE417" s="232">
        <f>IF(AZ417=5,G417,0)</f>
        <v>0</v>
      </c>
      <c r="CA417" s="259">
        <v>3</v>
      </c>
      <c r="CB417" s="259">
        <v>7</v>
      </c>
    </row>
    <row r="418" spans="1:80" x14ac:dyDescent="0.2">
      <c r="A418" s="268"/>
      <c r="B418" s="272"/>
      <c r="C418" s="326" t="s">
        <v>560</v>
      </c>
      <c r="D418" s="327"/>
      <c r="E418" s="273">
        <v>3</v>
      </c>
      <c r="F418" s="274"/>
      <c r="G418" s="275"/>
      <c r="H418" s="276"/>
      <c r="I418" s="270"/>
      <c r="J418" s="277"/>
      <c r="K418" s="270"/>
      <c r="M418" s="271" t="s">
        <v>560</v>
      </c>
      <c r="O418" s="259"/>
    </row>
    <row r="419" spans="1:80" ht="22.5" x14ac:dyDescent="0.2">
      <c r="A419" s="260">
        <v>84</v>
      </c>
      <c r="B419" s="261" t="s">
        <v>561</v>
      </c>
      <c r="C419" s="262" t="s">
        <v>562</v>
      </c>
      <c r="D419" s="263" t="s">
        <v>245</v>
      </c>
      <c r="E419" s="264">
        <v>4</v>
      </c>
      <c r="F419" s="264">
        <v>0</v>
      </c>
      <c r="G419" s="265">
        <f>E419*F419</f>
        <v>0</v>
      </c>
      <c r="H419" s="266">
        <v>0.04</v>
      </c>
      <c r="I419" s="267">
        <f>E419*H419</f>
        <v>0.16</v>
      </c>
      <c r="J419" s="266"/>
      <c r="K419" s="267">
        <f>E419*J419</f>
        <v>0</v>
      </c>
      <c r="O419" s="259">
        <v>2</v>
      </c>
      <c r="AA419" s="232">
        <v>3</v>
      </c>
      <c r="AB419" s="232">
        <v>7</v>
      </c>
      <c r="AC419" s="232" t="s">
        <v>561</v>
      </c>
      <c r="AZ419" s="232">
        <v>2</v>
      </c>
      <c r="BA419" s="232">
        <f>IF(AZ419=1,G419,0)</f>
        <v>0</v>
      </c>
      <c r="BB419" s="232">
        <f>IF(AZ419=2,G419,0)</f>
        <v>0</v>
      </c>
      <c r="BC419" s="232">
        <f>IF(AZ419=3,G419,0)</f>
        <v>0</v>
      </c>
      <c r="BD419" s="232">
        <f>IF(AZ419=4,G419,0)</f>
        <v>0</v>
      </c>
      <c r="BE419" s="232">
        <f>IF(AZ419=5,G419,0)</f>
        <v>0</v>
      </c>
      <c r="CA419" s="259">
        <v>3</v>
      </c>
      <c r="CB419" s="259">
        <v>7</v>
      </c>
    </row>
    <row r="420" spans="1:80" x14ac:dyDescent="0.2">
      <c r="A420" s="268"/>
      <c r="B420" s="272"/>
      <c r="C420" s="326" t="s">
        <v>552</v>
      </c>
      <c r="D420" s="327"/>
      <c r="E420" s="273">
        <v>4</v>
      </c>
      <c r="F420" s="274"/>
      <c r="G420" s="275"/>
      <c r="H420" s="276"/>
      <c r="I420" s="270"/>
      <c r="J420" s="277"/>
      <c r="K420" s="270"/>
      <c r="M420" s="271" t="s">
        <v>552</v>
      </c>
      <c r="O420" s="259"/>
    </row>
    <row r="421" spans="1:80" ht="22.5" x14ac:dyDescent="0.2">
      <c r="A421" s="260">
        <v>85</v>
      </c>
      <c r="B421" s="261" t="s">
        <v>563</v>
      </c>
      <c r="C421" s="262" t="s">
        <v>564</v>
      </c>
      <c r="D421" s="263" t="s">
        <v>245</v>
      </c>
      <c r="E421" s="264">
        <v>3</v>
      </c>
      <c r="F421" s="264">
        <v>0</v>
      </c>
      <c r="G421" s="265">
        <f>E421*F421</f>
        <v>0</v>
      </c>
      <c r="H421" s="266">
        <v>0.04</v>
      </c>
      <c r="I421" s="267">
        <f>E421*H421</f>
        <v>0.12</v>
      </c>
      <c r="J421" s="266"/>
      <c r="K421" s="267">
        <f>E421*J421</f>
        <v>0</v>
      </c>
      <c r="O421" s="259">
        <v>2</v>
      </c>
      <c r="AA421" s="232">
        <v>3</v>
      </c>
      <c r="AB421" s="232">
        <v>7</v>
      </c>
      <c r="AC421" s="232" t="s">
        <v>563</v>
      </c>
      <c r="AZ421" s="232">
        <v>2</v>
      </c>
      <c r="BA421" s="232">
        <f>IF(AZ421=1,G421,0)</f>
        <v>0</v>
      </c>
      <c r="BB421" s="232">
        <f>IF(AZ421=2,G421,0)</f>
        <v>0</v>
      </c>
      <c r="BC421" s="232">
        <f>IF(AZ421=3,G421,0)</f>
        <v>0</v>
      </c>
      <c r="BD421" s="232">
        <f>IF(AZ421=4,G421,0)</f>
        <v>0</v>
      </c>
      <c r="BE421" s="232">
        <f>IF(AZ421=5,G421,0)</f>
        <v>0</v>
      </c>
      <c r="CA421" s="259">
        <v>3</v>
      </c>
      <c r="CB421" s="259">
        <v>7</v>
      </c>
    </row>
    <row r="422" spans="1:80" x14ac:dyDescent="0.2">
      <c r="A422" s="268"/>
      <c r="B422" s="272"/>
      <c r="C422" s="326" t="s">
        <v>560</v>
      </c>
      <c r="D422" s="327"/>
      <c r="E422" s="273">
        <v>3</v>
      </c>
      <c r="F422" s="274"/>
      <c r="G422" s="275"/>
      <c r="H422" s="276"/>
      <c r="I422" s="270"/>
      <c r="J422" s="277"/>
      <c r="K422" s="270"/>
      <c r="M422" s="271" t="s">
        <v>560</v>
      </c>
      <c r="O422" s="259"/>
    </row>
    <row r="423" spans="1:80" ht="22.5" x14ac:dyDescent="0.2">
      <c r="A423" s="260">
        <v>86</v>
      </c>
      <c r="B423" s="261" t="s">
        <v>565</v>
      </c>
      <c r="C423" s="262" t="s">
        <v>566</v>
      </c>
      <c r="D423" s="263" t="s">
        <v>245</v>
      </c>
      <c r="E423" s="264">
        <v>3</v>
      </c>
      <c r="F423" s="264">
        <v>0</v>
      </c>
      <c r="G423" s="265">
        <f>E423*F423</f>
        <v>0</v>
      </c>
      <c r="H423" s="266">
        <v>0.04</v>
      </c>
      <c r="I423" s="267">
        <f>E423*H423</f>
        <v>0.12</v>
      </c>
      <c r="J423" s="266"/>
      <c r="K423" s="267">
        <f>E423*J423</f>
        <v>0</v>
      </c>
      <c r="O423" s="259">
        <v>2</v>
      </c>
      <c r="AA423" s="232">
        <v>3</v>
      </c>
      <c r="AB423" s="232">
        <v>7</v>
      </c>
      <c r="AC423" s="232" t="s">
        <v>565</v>
      </c>
      <c r="AZ423" s="232">
        <v>2</v>
      </c>
      <c r="BA423" s="232">
        <f>IF(AZ423=1,G423,0)</f>
        <v>0</v>
      </c>
      <c r="BB423" s="232">
        <f>IF(AZ423=2,G423,0)</f>
        <v>0</v>
      </c>
      <c r="BC423" s="232">
        <f>IF(AZ423=3,G423,0)</f>
        <v>0</v>
      </c>
      <c r="BD423" s="232">
        <f>IF(AZ423=4,G423,0)</f>
        <v>0</v>
      </c>
      <c r="BE423" s="232">
        <f>IF(AZ423=5,G423,0)</f>
        <v>0</v>
      </c>
      <c r="CA423" s="259">
        <v>3</v>
      </c>
      <c r="CB423" s="259">
        <v>7</v>
      </c>
    </row>
    <row r="424" spans="1:80" x14ac:dyDescent="0.2">
      <c r="A424" s="268"/>
      <c r="B424" s="272"/>
      <c r="C424" s="326" t="s">
        <v>560</v>
      </c>
      <c r="D424" s="327"/>
      <c r="E424" s="273">
        <v>3</v>
      </c>
      <c r="F424" s="274"/>
      <c r="G424" s="275"/>
      <c r="H424" s="276"/>
      <c r="I424" s="270"/>
      <c r="J424" s="277"/>
      <c r="K424" s="270"/>
      <c r="M424" s="271" t="s">
        <v>560</v>
      </c>
      <c r="O424" s="259"/>
    </row>
    <row r="425" spans="1:80" x14ac:dyDescent="0.2">
      <c r="A425" s="260">
        <v>87</v>
      </c>
      <c r="B425" s="261" t="s">
        <v>567</v>
      </c>
      <c r="C425" s="262" t="s">
        <v>568</v>
      </c>
      <c r="D425" s="263" t="s">
        <v>245</v>
      </c>
      <c r="E425" s="264">
        <v>3</v>
      </c>
      <c r="F425" s="264">
        <v>0</v>
      </c>
      <c r="G425" s="265">
        <f>E425*F425</f>
        <v>0</v>
      </c>
      <c r="H425" s="266">
        <v>0.04</v>
      </c>
      <c r="I425" s="267">
        <f>E425*H425</f>
        <v>0.12</v>
      </c>
      <c r="J425" s="266"/>
      <c r="K425" s="267">
        <f>E425*J425</f>
        <v>0</v>
      </c>
      <c r="O425" s="259">
        <v>2</v>
      </c>
      <c r="AA425" s="232">
        <v>3</v>
      </c>
      <c r="AB425" s="232">
        <v>7</v>
      </c>
      <c r="AC425" s="232" t="s">
        <v>567</v>
      </c>
      <c r="AZ425" s="232">
        <v>2</v>
      </c>
      <c r="BA425" s="232">
        <f>IF(AZ425=1,G425,0)</f>
        <v>0</v>
      </c>
      <c r="BB425" s="232">
        <f>IF(AZ425=2,G425,0)</f>
        <v>0</v>
      </c>
      <c r="BC425" s="232">
        <f>IF(AZ425=3,G425,0)</f>
        <v>0</v>
      </c>
      <c r="BD425" s="232">
        <f>IF(AZ425=4,G425,0)</f>
        <v>0</v>
      </c>
      <c r="BE425" s="232">
        <f>IF(AZ425=5,G425,0)</f>
        <v>0</v>
      </c>
      <c r="CA425" s="259">
        <v>3</v>
      </c>
      <c r="CB425" s="259">
        <v>7</v>
      </c>
    </row>
    <row r="426" spans="1:80" x14ac:dyDescent="0.2">
      <c r="A426" s="268"/>
      <c r="B426" s="272"/>
      <c r="C426" s="326" t="s">
        <v>560</v>
      </c>
      <c r="D426" s="327"/>
      <c r="E426" s="273">
        <v>3</v>
      </c>
      <c r="F426" s="274"/>
      <c r="G426" s="275"/>
      <c r="H426" s="276"/>
      <c r="I426" s="270"/>
      <c r="J426" s="277"/>
      <c r="K426" s="270"/>
      <c r="M426" s="271" t="s">
        <v>560</v>
      </c>
      <c r="O426" s="259"/>
    </row>
    <row r="427" spans="1:80" ht="22.5" x14ac:dyDescent="0.2">
      <c r="A427" s="260">
        <v>88</v>
      </c>
      <c r="B427" s="261" t="s">
        <v>569</v>
      </c>
      <c r="C427" s="262" t="s">
        <v>570</v>
      </c>
      <c r="D427" s="263" t="s">
        <v>245</v>
      </c>
      <c r="E427" s="264">
        <v>1</v>
      </c>
      <c r="F427" s="264">
        <v>0</v>
      </c>
      <c r="G427" s="265">
        <f>E427*F427</f>
        <v>0</v>
      </c>
      <c r="H427" s="266">
        <v>0</v>
      </c>
      <c r="I427" s="267">
        <f>E427*H427</f>
        <v>0</v>
      </c>
      <c r="J427" s="266"/>
      <c r="K427" s="267">
        <f>E427*J427</f>
        <v>0</v>
      </c>
      <c r="O427" s="259">
        <v>2</v>
      </c>
      <c r="AA427" s="232">
        <v>12</v>
      </c>
      <c r="AB427" s="232">
        <v>1</v>
      </c>
      <c r="AC427" s="232">
        <v>530</v>
      </c>
      <c r="AZ427" s="232">
        <v>2</v>
      </c>
      <c r="BA427" s="232">
        <f>IF(AZ427=1,G427,0)</f>
        <v>0</v>
      </c>
      <c r="BB427" s="232">
        <f>IF(AZ427=2,G427,0)</f>
        <v>0</v>
      </c>
      <c r="BC427" s="232">
        <f>IF(AZ427=3,G427,0)</f>
        <v>0</v>
      </c>
      <c r="BD427" s="232">
        <f>IF(AZ427=4,G427,0)</f>
        <v>0</v>
      </c>
      <c r="BE427" s="232">
        <f>IF(AZ427=5,G427,0)</f>
        <v>0</v>
      </c>
      <c r="CA427" s="259">
        <v>12</v>
      </c>
      <c r="CB427" s="259">
        <v>1</v>
      </c>
    </row>
    <row r="428" spans="1:80" x14ac:dyDescent="0.2">
      <c r="A428" s="268"/>
      <c r="B428" s="272"/>
      <c r="C428" s="326" t="s">
        <v>536</v>
      </c>
      <c r="D428" s="327"/>
      <c r="E428" s="273">
        <v>1</v>
      </c>
      <c r="F428" s="274"/>
      <c r="G428" s="275"/>
      <c r="H428" s="276"/>
      <c r="I428" s="270"/>
      <c r="J428" s="277"/>
      <c r="K428" s="270"/>
      <c r="M428" s="271" t="s">
        <v>536</v>
      </c>
      <c r="O428" s="259"/>
    </row>
    <row r="429" spans="1:80" x14ac:dyDescent="0.2">
      <c r="A429" s="260">
        <v>89</v>
      </c>
      <c r="B429" s="261" t="s">
        <v>571</v>
      </c>
      <c r="C429" s="262" t="s">
        <v>572</v>
      </c>
      <c r="D429" s="263" t="s">
        <v>12</v>
      </c>
      <c r="E429" s="264"/>
      <c r="F429" s="264">
        <v>0</v>
      </c>
      <c r="G429" s="265">
        <f>E429*F429</f>
        <v>0</v>
      </c>
      <c r="H429" s="266">
        <v>0</v>
      </c>
      <c r="I429" s="267">
        <f>E429*H429</f>
        <v>0</v>
      </c>
      <c r="J429" s="266"/>
      <c r="K429" s="267">
        <f>E429*J429</f>
        <v>0</v>
      </c>
      <c r="O429" s="259">
        <v>2</v>
      </c>
      <c r="AA429" s="232">
        <v>7</v>
      </c>
      <c r="AB429" s="232">
        <v>1002</v>
      </c>
      <c r="AC429" s="232">
        <v>5</v>
      </c>
      <c r="AZ429" s="232">
        <v>2</v>
      </c>
      <c r="BA429" s="232">
        <f>IF(AZ429=1,G429,0)</f>
        <v>0</v>
      </c>
      <c r="BB429" s="232">
        <f>IF(AZ429=2,G429,0)</f>
        <v>0</v>
      </c>
      <c r="BC429" s="232">
        <f>IF(AZ429=3,G429,0)</f>
        <v>0</v>
      </c>
      <c r="BD429" s="232">
        <f>IF(AZ429=4,G429,0)</f>
        <v>0</v>
      </c>
      <c r="BE429" s="232">
        <f>IF(AZ429=5,G429,0)</f>
        <v>0</v>
      </c>
      <c r="CA429" s="259">
        <v>7</v>
      </c>
      <c r="CB429" s="259">
        <v>1002</v>
      </c>
    </row>
    <row r="430" spans="1:80" x14ac:dyDescent="0.2">
      <c r="A430" s="278"/>
      <c r="B430" s="279" t="s">
        <v>101</v>
      </c>
      <c r="C430" s="280" t="s">
        <v>372</v>
      </c>
      <c r="D430" s="281"/>
      <c r="E430" s="282"/>
      <c r="F430" s="283"/>
      <c r="G430" s="284">
        <f>SUM(G246:G429)</f>
        <v>0</v>
      </c>
      <c r="H430" s="285"/>
      <c r="I430" s="286">
        <f>SUM(I246:I429)</f>
        <v>5.0677711500000013</v>
      </c>
      <c r="J430" s="285"/>
      <c r="K430" s="286">
        <f>SUM(K246:K429)</f>
        <v>-0.52500000000000002</v>
      </c>
      <c r="O430" s="259">
        <v>4</v>
      </c>
      <c r="BA430" s="287">
        <f>SUM(BA246:BA429)</f>
        <v>0</v>
      </c>
      <c r="BB430" s="287">
        <f>SUM(BB246:BB429)</f>
        <v>0</v>
      </c>
      <c r="BC430" s="287">
        <f>SUM(BC246:BC429)</f>
        <v>0</v>
      </c>
      <c r="BD430" s="287">
        <f>SUM(BD246:BD429)</f>
        <v>0</v>
      </c>
      <c r="BE430" s="287">
        <f>SUM(BE246:BE429)</f>
        <v>0</v>
      </c>
    </row>
    <row r="431" spans="1:80" x14ac:dyDescent="0.2">
      <c r="A431" s="249" t="s">
        <v>97</v>
      </c>
      <c r="B431" s="250" t="s">
        <v>573</v>
      </c>
      <c r="C431" s="251" t="s">
        <v>574</v>
      </c>
      <c r="D431" s="252"/>
      <c r="E431" s="253"/>
      <c r="F431" s="253"/>
      <c r="G431" s="254"/>
      <c r="H431" s="255"/>
      <c r="I431" s="256"/>
      <c r="J431" s="257"/>
      <c r="K431" s="258"/>
      <c r="O431" s="259">
        <v>1</v>
      </c>
    </row>
    <row r="432" spans="1:80" ht="22.5" x14ac:dyDescent="0.2">
      <c r="A432" s="260">
        <v>90</v>
      </c>
      <c r="B432" s="261" t="s">
        <v>576</v>
      </c>
      <c r="C432" s="262" t="s">
        <v>577</v>
      </c>
      <c r="D432" s="263" t="s">
        <v>245</v>
      </c>
      <c r="E432" s="264">
        <v>1</v>
      </c>
      <c r="F432" s="264">
        <v>0</v>
      </c>
      <c r="G432" s="265">
        <f>E432*F432</f>
        <v>0</v>
      </c>
      <c r="H432" s="266">
        <v>0</v>
      </c>
      <c r="I432" s="267">
        <f>E432*H432</f>
        <v>0</v>
      </c>
      <c r="J432" s="266"/>
      <c r="K432" s="267">
        <f>E432*J432</f>
        <v>0</v>
      </c>
      <c r="O432" s="259">
        <v>2</v>
      </c>
      <c r="AA432" s="232">
        <v>12</v>
      </c>
      <c r="AB432" s="232">
        <v>0</v>
      </c>
      <c r="AC432" s="232">
        <v>340</v>
      </c>
      <c r="AZ432" s="232">
        <v>2</v>
      </c>
      <c r="BA432" s="232">
        <f>IF(AZ432=1,G432,0)</f>
        <v>0</v>
      </c>
      <c r="BB432" s="232">
        <f>IF(AZ432=2,G432,0)</f>
        <v>0</v>
      </c>
      <c r="BC432" s="232">
        <f>IF(AZ432=3,G432,0)</f>
        <v>0</v>
      </c>
      <c r="BD432" s="232">
        <f>IF(AZ432=4,G432,0)</f>
        <v>0</v>
      </c>
      <c r="BE432" s="232">
        <f>IF(AZ432=5,G432,0)</f>
        <v>0</v>
      </c>
      <c r="CA432" s="259">
        <v>12</v>
      </c>
      <c r="CB432" s="259">
        <v>0</v>
      </c>
    </row>
    <row r="433" spans="1:80" x14ac:dyDescent="0.2">
      <c r="A433" s="268"/>
      <c r="B433" s="272"/>
      <c r="C433" s="326" t="s">
        <v>246</v>
      </c>
      <c r="D433" s="327"/>
      <c r="E433" s="273">
        <v>1</v>
      </c>
      <c r="F433" s="274"/>
      <c r="G433" s="275"/>
      <c r="H433" s="276"/>
      <c r="I433" s="270"/>
      <c r="J433" s="277"/>
      <c r="K433" s="270"/>
      <c r="M433" s="271" t="s">
        <v>246</v>
      </c>
      <c r="O433" s="259"/>
    </row>
    <row r="434" spans="1:80" x14ac:dyDescent="0.2">
      <c r="A434" s="260">
        <v>91</v>
      </c>
      <c r="B434" s="261" t="s">
        <v>578</v>
      </c>
      <c r="C434" s="262" t="s">
        <v>579</v>
      </c>
      <c r="D434" s="263" t="s">
        <v>245</v>
      </c>
      <c r="E434" s="264">
        <v>1</v>
      </c>
      <c r="F434" s="264">
        <v>0</v>
      </c>
      <c r="G434" s="265">
        <f>E434*F434</f>
        <v>0</v>
      </c>
      <c r="H434" s="266">
        <v>0</v>
      </c>
      <c r="I434" s="267">
        <f>E434*H434</f>
        <v>0</v>
      </c>
      <c r="J434" s="266"/>
      <c r="K434" s="267">
        <f>E434*J434</f>
        <v>0</v>
      </c>
      <c r="O434" s="259">
        <v>2</v>
      </c>
      <c r="AA434" s="232">
        <v>12</v>
      </c>
      <c r="AB434" s="232">
        <v>0</v>
      </c>
      <c r="AC434" s="232">
        <v>341</v>
      </c>
      <c r="AZ434" s="232">
        <v>2</v>
      </c>
      <c r="BA434" s="232">
        <f>IF(AZ434=1,G434,0)</f>
        <v>0</v>
      </c>
      <c r="BB434" s="232">
        <f>IF(AZ434=2,G434,0)</f>
        <v>0</v>
      </c>
      <c r="BC434" s="232">
        <f>IF(AZ434=3,G434,0)</f>
        <v>0</v>
      </c>
      <c r="BD434" s="232">
        <f>IF(AZ434=4,G434,0)</f>
        <v>0</v>
      </c>
      <c r="BE434" s="232">
        <f>IF(AZ434=5,G434,0)</f>
        <v>0</v>
      </c>
      <c r="CA434" s="259">
        <v>12</v>
      </c>
      <c r="CB434" s="259">
        <v>0</v>
      </c>
    </row>
    <row r="435" spans="1:80" x14ac:dyDescent="0.2">
      <c r="A435" s="268"/>
      <c r="B435" s="272"/>
      <c r="C435" s="326" t="s">
        <v>246</v>
      </c>
      <c r="D435" s="327"/>
      <c r="E435" s="273">
        <v>1</v>
      </c>
      <c r="F435" s="274"/>
      <c r="G435" s="275"/>
      <c r="H435" s="276"/>
      <c r="I435" s="270"/>
      <c r="J435" s="277"/>
      <c r="K435" s="270"/>
      <c r="M435" s="271" t="s">
        <v>246</v>
      </c>
      <c r="O435" s="259"/>
    </row>
    <row r="436" spans="1:80" x14ac:dyDescent="0.2">
      <c r="A436" s="278"/>
      <c r="B436" s="279" t="s">
        <v>101</v>
      </c>
      <c r="C436" s="280" t="s">
        <v>575</v>
      </c>
      <c r="D436" s="281"/>
      <c r="E436" s="282"/>
      <c r="F436" s="283"/>
      <c r="G436" s="284">
        <f>SUM(G431:G435)</f>
        <v>0</v>
      </c>
      <c r="H436" s="285"/>
      <c r="I436" s="286">
        <f>SUM(I431:I435)</f>
        <v>0</v>
      </c>
      <c r="J436" s="285"/>
      <c r="K436" s="286">
        <f>SUM(K431:K435)</f>
        <v>0</v>
      </c>
      <c r="O436" s="259">
        <v>4</v>
      </c>
      <c r="BA436" s="287">
        <f>SUM(BA431:BA435)</f>
        <v>0</v>
      </c>
      <c r="BB436" s="287">
        <f>SUM(BB431:BB435)</f>
        <v>0</v>
      </c>
      <c r="BC436" s="287">
        <f>SUM(BC431:BC435)</f>
        <v>0</v>
      </c>
      <c r="BD436" s="287">
        <f>SUM(BD431:BD435)</f>
        <v>0</v>
      </c>
      <c r="BE436" s="287">
        <f>SUM(BE431:BE435)</f>
        <v>0</v>
      </c>
    </row>
    <row r="437" spans="1:80" x14ac:dyDescent="0.2">
      <c r="A437" s="249" t="s">
        <v>97</v>
      </c>
      <c r="B437" s="250" t="s">
        <v>580</v>
      </c>
      <c r="C437" s="251" t="s">
        <v>581</v>
      </c>
      <c r="D437" s="252"/>
      <c r="E437" s="253"/>
      <c r="F437" s="253"/>
      <c r="G437" s="254"/>
      <c r="H437" s="255"/>
      <c r="I437" s="256"/>
      <c r="J437" s="257"/>
      <c r="K437" s="258"/>
      <c r="O437" s="259">
        <v>1</v>
      </c>
    </row>
    <row r="438" spans="1:80" x14ac:dyDescent="0.2">
      <c r="A438" s="260">
        <v>92</v>
      </c>
      <c r="B438" s="261" t="s">
        <v>583</v>
      </c>
      <c r="C438" s="262" t="s">
        <v>584</v>
      </c>
      <c r="D438" s="263" t="s">
        <v>166</v>
      </c>
      <c r="E438" s="264">
        <v>14.1</v>
      </c>
      <c r="F438" s="264">
        <v>0</v>
      </c>
      <c r="G438" s="265">
        <f>E438*F438</f>
        <v>0</v>
      </c>
      <c r="H438" s="266">
        <v>0</v>
      </c>
      <c r="I438" s="267">
        <f>E438*H438</f>
        <v>0</v>
      </c>
      <c r="J438" s="266"/>
      <c r="K438" s="267">
        <f>E438*J438</f>
        <v>0</v>
      </c>
      <c r="O438" s="259">
        <v>2</v>
      </c>
      <c r="AA438" s="232">
        <v>12</v>
      </c>
      <c r="AB438" s="232">
        <v>0</v>
      </c>
      <c r="AC438" s="232">
        <v>506</v>
      </c>
      <c r="AZ438" s="232">
        <v>2</v>
      </c>
      <c r="BA438" s="232">
        <f>IF(AZ438=1,G438,0)</f>
        <v>0</v>
      </c>
      <c r="BB438" s="232">
        <f>IF(AZ438=2,G438,0)</f>
        <v>0</v>
      </c>
      <c r="BC438" s="232">
        <f>IF(AZ438=3,G438,0)</f>
        <v>0</v>
      </c>
      <c r="BD438" s="232">
        <f>IF(AZ438=4,G438,0)</f>
        <v>0</v>
      </c>
      <c r="BE438" s="232">
        <f>IF(AZ438=5,G438,0)</f>
        <v>0</v>
      </c>
      <c r="CA438" s="259">
        <v>12</v>
      </c>
      <c r="CB438" s="259">
        <v>0</v>
      </c>
    </row>
    <row r="439" spans="1:80" x14ac:dyDescent="0.2">
      <c r="A439" s="268"/>
      <c r="B439" s="272"/>
      <c r="C439" s="326" t="s">
        <v>481</v>
      </c>
      <c r="D439" s="327"/>
      <c r="E439" s="273">
        <v>14.1</v>
      </c>
      <c r="F439" s="274"/>
      <c r="G439" s="275"/>
      <c r="H439" s="276"/>
      <c r="I439" s="270"/>
      <c r="J439" s="277"/>
      <c r="K439" s="270"/>
      <c r="M439" s="271" t="s">
        <v>481</v>
      </c>
      <c r="O439" s="259"/>
    </row>
    <row r="440" spans="1:80" x14ac:dyDescent="0.2">
      <c r="A440" s="260">
        <v>93</v>
      </c>
      <c r="B440" s="261" t="s">
        <v>585</v>
      </c>
      <c r="C440" s="262" t="s">
        <v>586</v>
      </c>
      <c r="D440" s="263" t="s">
        <v>12</v>
      </c>
      <c r="E440" s="264"/>
      <c r="F440" s="264">
        <v>0</v>
      </c>
      <c r="G440" s="265">
        <f>E440*F440</f>
        <v>0</v>
      </c>
      <c r="H440" s="266">
        <v>0</v>
      </c>
      <c r="I440" s="267">
        <f>E440*H440</f>
        <v>0</v>
      </c>
      <c r="J440" s="266"/>
      <c r="K440" s="267">
        <f>E440*J440</f>
        <v>0</v>
      </c>
      <c r="O440" s="259">
        <v>2</v>
      </c>
      <c r="AA440" s="232">
        <v>7</v>
      </c>
      <c r="AB440" s="232">
        <v>1002</v>
      </c>
      <c r="AC440" s="232">
        <v>5</v>
      </c>
      <c r="AZ440" s="232">
        <v>2</v>
      </c>
      <c r="BA440" s="232">
        <f>IF(AZ440=1,G440,0)</f>
        <v>0</v>
      </c>
      <c r="BB440" s="232">
        <f>IF(AZ440=2,G440,0)</f>
        <v>0</v>
      </c>
      <c r="BC440" s="232">
        <f>IF(AZ440=3,G440,0)</f>
        <v>0</v>
      </c>
      <c r="BD440" s="232">
        <f>IF(AZ440=4,G440,0)</f>
        <v>0</v>
      </c>
      <c r="BE440" s="232">
        <f>IF(AZ440=5,G440,0)</f>
        <v>0</v>
      </c>
      <c r="CA440" s="259">
        <v>7</v>
      </c>
      <c r="CB440" s="259">
        <v>1002</v>
      </c>
    </row>
    <row r="441" spans="1:80" x14ac:dyDescent="0.2">
      <c r="A441" s="278"/>
      <c r="B441" s="279" t="s">
        <v>101</v>
      </c>
      <c r="C441" s="280" t="s">
        <v>582</v>
      </c>
      <c r="D441" s="281"/>
      <c r="E441" s="282"/>
      <c r="F441" s="283"/>
      <c r="G441" s="284">
        <f>SUM(G437:G440)</f>
        <v>0</v>
      </c>
      <c r="H441" s="285"/>
      <c r="I441" s="286">
        <f>SUM(I437:I440)</f>
        <v>0</v>
      </c>
      <c r="J441" s="285"/>
      <c r="K441" s="286">
        <f>SUM(K437:K440)</f>
        <v>0</v>
      </c>
      <c r="O441" s="259">
        <v>4</v>
      </c>
      <c r="BA441" s="287">
        <f>SUM(BA437:BA440)</f>
        <v>0</v>
      </c>
      <c r="BB441" s="287">
        <f>SUM(BB437:BB440)</f>
        <v>0</v>
      </c>
      <c r="BC441" s="287">
        <f>SUM(BC437:BC440)</f>
        <v>0</v>
      </c>
      <c r="BD441" s="287">
        <f>SUM(BD437:BD440)</f>
        <v>0</v>
      </c>
      <c r="BE441" s="287">
        <f>SUM(BE437:BE440)</f>
        <v>0</v>
      </c>
    </row>
    <row r="442" spans="1:80" x14ac:dyDescent="0.2">
      <c r="A442" s="249" t="s">
        <v>97</v>
      </c>
      <c r="B442" s="250" t="s">
        <v>587</v>
      </c>
      <c r="C442" s="251" t="s">
        <v>588</v>
      </c>
      <c r="D442" s="252"/>
      <c r="E442" s="253"/>
      <c r="F442" s="253"/>
      <c r="G442" s="254"/>
      <c r="H442" s="255"/>
      <c r="I442" s="256"/>
      <c r="J442" s="257"/>
      <c r="K442" s="258"/>
      <c r="O442" s="259">
        <v>1</v>
      </c>
    </row>
    <row r="443" spans="1:80" x14ac:dyDescent="0.2">
      <c r="A443" s="260">
        <v>94</v>
      </c>
      <c r="B443" s="261" t="s">
        <v>590</v>
      </c>
      <c r="C443" s="262" t="s">
        <v>591</v>
      </c>
      <c r="D443" s="263" t="s">
        <v>166</v>
      </c>
      <c r="E443" s="264">
        <v>93.6</v>
      </c>
      <c r="F443" s="264">
        <v>0</v>
      </c>
      <c r="G443" s="265">
        <f>E443*F443</f>
        <v>0</v>
      </c>
      <c r="H443" s="266">
        <v>0</v>
      </c>
      <c r="I443" s="267">
        <f>E443*H443</f>
        <v>0</v>
      </c>
      <c r="J443" s="266">
        <v>0</v>
      </c>
      <c r="K443" s="267">
        <f>E443*J443</f>
        <v>0</v>
      </c>
      <c r="O443" s="259">
        <v>2</v>
      </c>
      <c r="AA443" s="232">
        <v>1</v>
      </c>
      <c r="AB443" s="232">
        <v>7</v>
      </c>
      <c r="AC443" s="232">
        <v>7</v>
      </c>
      <c r="AZ443" s="232">
        <v>2</v>
      </c>
      <c r="BA443" s="232">
        <f>IF(AZ443=1,G443,0)</f>
        <v>0</v>
      </c>
      <c r="BB443" s="232">
        <f>IF(AZ443=2,G443,0)</f>
        <v>0</v>
      </c>
      <c r="BC443" s="232">
        <f>IF(AZ443=3,G443,0)</f>
        <v>0</v>
      </c>
      <c r="BD443" s="232">
        <f>IF(AZ443=4,G443,0)</f>
        <v>0</v>
      </c>
      <c r="BE443" s="232">
        <f>IF(AZ443=5,G443,0)</f>
        <v>0</v>
      </c>
      <c r="CA443" s="259">
        <v>1</v>
      </c>
      <c r="CB443" s="259">
        <v>7</v>
      </c>
    </row>
    <row r="444" spans="1:80" x14ac:dyDescent="0.2">
      <c r="A444" s="268"/>
      <c r="B444" s="272"/>
      <c r="C444" s="326" t="s">
        <v>592</v>
      </c>
      <c r="D444" s="327"/>
      <c r="E444" s="273">
        <v>0</v>
      </c>
      <c r="F444" s="274"/>
      <c r="G444" s="275"/>
      <c r="H444" s="276"/>
      <c r="I444" s="270"/>
      <c r="J444" s="277"/>
      <c r="K444" s="270"/>
      <c r="M444" s="271" t="s">
        <v>592</v>
      </c>
      <c r="O444" s="259"/>
    </row>
    <row r="445" spans="1:80" x14ac:dyDescent="0.2">
      <c r="A445" s="268"/>
      <c r="B445" s="272"/>
      <c r="C445" s="326" t="s">
        <v>593</v>
      </c>
      <c r="D445" s="327"/>
      <c r="E445" s="273">
        <v>21.6</v>
      </c>
      <c r="F445" s="274"/>
      <c r="G445" s="275"/>
      <c r="H445" s="276"/>
      <c r="I445" s="270"/>
      <c r="J445" s="277"/>
      <c r="K445" s="270"/>
      <c r="M445" s="271" t="s">
        <v>593</v>
      </c>
      <c r="O445" s="259"/>
    </row>
    <row r="446" spans="1:80" x14ac:dyDescent="0.2">
      <c r="A446" s="268"/>
      <c r="B446" s="272"/>
      <c r="C446" s="326" t="s">
        <v>594</v>
      </c>
      <c r="D446" s="327"/>
      <c r="E446" s="273">
        <v>28.8</v>
      </c>
      <c r="F446" s="274"/>
      <c r="G446" s="275"/>
      <c r="H446" s="276"/>
      <c r="I446" s="270"/>
      <c r="J446" s="277"/>
      <c r="K446" s="270"/>
      <c r="M446" s="271" t="s">
        <v>594</v>
      </c>
      <c r="O446" s="259"/>
    </row>
    <row r="447" spans="1:80" x14ac:dyDescent="0.2">
      <c r="A447" s="268"/>
      <c r="B447" s="272"/>
      <c r="C447" s="326" t="s">
        <v>595</v>
      </c>
      <c r="D447" s="327"/>
      <c r="E447" s="273">
        <v>28.8</v>
      </c>
      <c r="F447" s="274"/>
      <c r="G447" s="275"/>
      <c r="H447" s="276"/>
      <c r="I447" s="270"/>
      <c r="J447" s="277"/>
      <c r="K447" s="270"/>
      <c r="M447" s="271" t="s">
        <v>595</v>
      </c>
      <c r="O447" s="259"/>
    </row>
    <row r="448" spans="1:80" x14ac:dyDescent="0.2">
      <c r="A448" s="268"/>
      <c r="B448" s="272"/>
      <c r="C448" s="326" t="s">
        <v>596</v>
      </c>
      <c r="D448" s="327"/>
      <c r="E448" s="273">
        <v>14.4</v>
      </c>
      <c r="F448" s="274"/>
      <c r="G448" s="275"/>
      <c r="H448" s="276"/>
      <c r="I448" s="270"/>
      <c r="J448" s="277"/>
      <c r="K448" s="270"/>
      <c r="M448" s="271" t="s">
        <v>596</v>
      </c>
      <c r="O448" s="259"/>
    </row>
    <row r="449" spans="1:80" x14ac:dyDescent="0.2">
      <c r="A449" s="260">
        <v>95</v>
      </c>
      <c r="B449" s="261" t="s">
        <v>597</v>
      </c>
      <c r="C449" s="262" t="s">
        <v>598</v>
      </c>
      <c r="D449" s="263" t="s">
        <v>122</v>
      </c>
      <c r="E449" s="264">
        <v>16.5</v>
      </c>
      <c r="F449" s="264">
        <v>0</v>
      </c>
      <c r="G449" s="265">
        <f>E449*F449</f>
        <v>0</v>
      </c>
      <c r="H449" s="266">
        <v>4.8999999999999998E-3</v>
      </c>
      <c r="I449" s="267">
        <f>E449*H449</f>
        <v>8.0849999999999991E-2</v>
      </c>
      <c r="J449" s="266">
        <v>0</v>
      </c>
      <c r="K449" s="267">
        <f>E449*J449</f>
        <v>0</v>
      </c>
      <c r="O449" s="259">
        <v>2</v>
      </c>
      <c r="AA449" s="232">
        <v>1</v>
      </c>
      <c r="AB449" s="232">
        <v>7</v>
      </c>
      <c r="AC449" s="232">
        <v>7</v>
      </c>
      <c r="AZ449" s="232">
        <v>2</v>
      </c>
      <c r="BA449" s="232">
        <f>IF(AZ449=1,G449,0)</f>
        <v>0</v>
      </c>
      <c r="BB449" s="232">
        <f>IF(AZ449=2,G449,0)</f>
        <v>0</v>
      </c>
      <c r="BC449" s="232">
        <f>IF(AZ449=3,G449,0)</f>
        <v>0</v>
      </c>
      <c r="BD449" s="232">
        <f>IF(AZ449=4,G449,0)</f>
        <v>0</v>
      </c>
      <c r="BE449" s="232">
        <f>IF(AZ449=5,G449,0)</f>
        <v>0</v>
      </c>
      <c r="CA449" s="259">
        <v>1</v>
      </c>
      <c r="CB449" s="259">
        <v>7</v>
      </c>
    </row>
    <row r="450" spans="1:80" x14ac:dyDescent="0.2">
      <c r="A450" s="268"/>
      <c r="B450" s="272"/>
      <c r="C450" s="326" t="s">
        <v>592</v>
      </c>
      <c r="D450" s="327"/>
      <c r="E450" s="273">
        <v>0</v>
      </c>
      <c r="F450" s="274"/>
      <c r="G450" s="275"/>
      <c r="H450" s="276"/>
      <c r="I450" s="270"/>
      <c r="J450" s="277"/>
      <c r="K450" s="270"/>
      <c r="M450" s="271" t="s">
        <v>592</v>
      </c>
      <c r="O450" s="259"/>
    </row>
    <row r="451" spans="1:80" x14ac:dyDescent="0.2">
      <c r="A451" s="268"/>
      <c r="B451" s="272"/>
      <c r="C451" s="326" t="s">
        <v>599</v>
      </c>
      <c r="D451" s="327"/>
      <c r="E451" s="273">
        <v>2.8</v>
      </c>
      <c r="F451" s="274"/>
      <c r="G451" s="275"/>
      <c r="H451" s="276"/>
      <c r="I451" s="270"/>
      <c r="J451" s="277"/>
      <c r="K451" s="270"/>
      <c r="M451" s="271" t="s">
        <v>599</v>
      </c>
      <c r="O451" s="259"/>
    </row>
    <row r="452" spans="1:80" x14ac:dyDescent="0.2">
      <c r="A452" s="268"/>
      <c r="B452" s="272"/>
      <c r="C452" s="326" t="s">
        <v>600</v>
      </c>
      <c r="D452" s="327"/>
      <c r="E452" s="273">
        <v>3.2</v>
      </c>
      <c r="F452" s="274"/>
      <c r="G452" s="275"/>
      <c r="H452" s="276"/>
      <c r="I452" s="270"/>
      <c r="J452" s="277"/>
      <c r="K452" s="270"/>
      <c r="M452" s="271" t="s">
        <v>600</v>
      </c>
      <c r="O452" s="259"/>
    </row>
    <row r="453" spans="1:80" x14ac:dyDescent="0.2">
      <c r="A453" s="268"/>
      <c r="B453" s="272"/>
      <c r="C453" s="326" t="s">
        <v>601</v>
      </c>
      <c r="D453" s="327"/>
      <c r="E453" s="273">
        <v>3.2</v>
      </c>
      <c r="F453" s="274"/>
      <c r="G453" s="275"/>
      <c r="H453" s="276"/>
      <c r="I453" s="270"/>
      <c r="J453" s="277"/>
      <c r="K453" s="270"/>
      <c r="M453" s="271" t="s">
        <v>601</v>
      </c>
      <c r="O453" s="259"/>
    </row>
    <row r="454" spans="1:80" x14ac:dyDescent="0.2">
      <c r="A454" s="268"/>
      <c r="B454" s="272"/>
      <c r="C454" s="326" t="s">
        <v>602</v>
      </c>
      <c r="D454" s="327"/>
      <c r="E454" s="273">
        <v>3.3</v>
      </c>
      <c r="F454" s="274"/>
      <c r="G454" s="275"/>
      <c r="H454" s="276"/>
      <c r="I454" s="270"/>
      <c r="J454" s="277"/>
      <c r="K454" s="270"/>
      <c r="M454" s="271" t="s">
        <v>602</v>
      </c>
      <c r="O454" s="259"/>
    </row>
    <row r="455" spans="1:80" x14ac:dyDescent="0.2">
      <c r="A455" s="268"/>
      <c r="B455" s="272"/>
      <c r="C455" s="326" t="s">
        <v>603</v>
      </c>
      <c r="D455" s="327"/>
      <c r="E455" s="273">
        <v>4</v>
      </c>
      <c r="F455" s="274"/>
      <c r="G455" s="275"/>
      <c r="H455" s="276"/>
      <c r="I455" s="270"/>
      <c r="J455" s="277"/>
      <c r="K455" s="270"/>
      <c r="M455" s="271" t="s">
        <v>603</v>
      </c>
      <c r="O455" s="259"/>
    </row>
    <row r="456" spans="1:80" x14ac:dyDescent="0.2">
      <c r="A456" s="260">
        <v>96</v>
      </c>
      <c r="B456" s="261" t="s">
        <v>604</v>
      </c>
      <c r="C456" s="262" t="s">
        <v>605</v>
      </c>
      <c r="D456" s="263" t="s">
        <v>166</v>
      </c>
      <c r="E456" s="264">
        <v>424.12</v>
      </c>
      <c r="F456" s="264">
        <v>0</v>
      </c>
      <c r="G456" s="265">
        <f>E456*F456</f>
        <v>0</v>
      </c>
      <c r="H456" s="266">
        <v>0</v>
      </c>
      <c r="I456" s="267">
        <f>E456*H456</f>
        <v>0</v>
      </c>
      <c r="J456" s="266"/>
      <c r="K456" s="267">
        <f>E456*J456</f>
        <v>0</v>
      </c>
      <c r="O456" s="259">
        <v>2</v>
      </c>
      <c r="AA456" s="232">
        <v>12</v>
      </c>
      <c r="AB456" s="232">
        <v>0</v>
      </c>
      <c r="AC456" s="232">
        <v>533</v>
      </c>
      <c r="AZ456" s="232">
        <v>2</v>
      </c>
      <c r="BA456" s="232">
        <f>IF(AZ456=1,G456,0)</f>
        <v>0</v>
      </c>
      <c r="BB456" s="232">
        <f>IF(AZ456=2,G456,0)</f>
        <v>0</v>
      </c>
      <c r="BC456" s="232">
        <f>IF(AZ456=3,G456,0)</f>
        <v>0</v>
      </c>
      <c r="BD456" s="232">
        <f>IF(AZ456=4,G456,0)</f>
        <v>0</v>
      </c>
      <c r="BE456" s="232">
        <f>IF(AZ456=5,G456,0)</f>
        <v>0</v>
      </c>
      <c r="CA456" s="259">
        <v>12</v>
      </c>
      <c r="CB456" s="259">
        <v>0</v>
      </c>
    </row>
    <row r="457" spans="1:80" x14ac:dyDescent="0.2">
      <c r="A457" s="268"/>
      <c r="B457" s="272"/>
      <c r="C457" s="326" t="s">
        <v>118</v>
      </c>
      <c r="D457" s="327"/>
      <c r="E457" s="273">
        <v>0</v>
      </c>
      <c r="F457" s="274"/>
      <c r="G457" s="275"/>
      <c r="H457" s="276"/>
      <c r="I457" s="270"/>
      <c r="J457" s="277"/>
      <c r="K457" s="270"/>
      <c r="M457" s="271" t="s">
        <v>118</v>
      </c>
      <c r="O457" s="259"/>
    </row>
    <row r="458" spans="1:80" x14ac:dyDescent="0.2">
      <c r="A458" s="268"/>
      <c r="B458" s="272"/>
      <c r="C458" s="326" t="s">
        <v>167</v>
      </c>
      <c r="D458" s="327"/>
      <c r="E458" s="273">
        <v>34.44</v>
      </c>
      <c r="F458" s="274"/>
      <c r="G458" s="275"/>
      <c r="H458" s="276"/>
      <c r="I458" s="270"/>
      <c r="J458" s="277"/>
      <c r="K458" s="270"/>
      <c r="M458" s="271" t="s">
        <v>167</v>
      </c>
      <c r="O458" s="259"/>
    </row>
    <row r="459" spans="1:80" x14ac:dyDescent="0.2">
      <c r="A459" s="268"/>
      <c r="B459" s="272"/>
      <c r="C459" s="326" t="s">
        <v>168</v>
      </c>
      <c r="D459" s="327"/>
      <c r="E459" s="273">
        <v>39.659999999999997</v>
      </c>
      <c r="F459" s="274"/>
      <c r="G459" s="275"/>
      <c r="H459" s="276"/>
      <c r="I459" s="270"/>
      <c r="J459" s="277"/>
      <c r="K459" s="270"/>
      <c r="M459" s="271" t="s">
        <v>168</v>
      </c>
      <c r="O459" s="259"/>
    </row>
    <row r="460" spans="1:80" x14ac:dyDescent="0.2">
      <c r="A460" s="268"/>
      <c r="B460" s="272"/>
      <c r="C460" s="326" t="s">
        <v>169</v>
      </c>
      <c r="D460" s="327"/>
      <c r="E460" s="273">
        <v>11.84</v>
      </c>
      <c r="F460" s="274"/>
      <c r="G460" s="275"/>
      <c r="H460" s="276"/>
      <c r="I460" s="270"/>
      <c r="J460" s="277"/>
      <c r="K460" s="270"/>
      <c r="M460" s="271" t="s">
        <v>169</v>
      </c>
      <c r="O460" s="259"/>
    </row>
    <row r="461" spans="1:80" x14ac:dyDescent="0.2">
      <c r="A461" s="268"/>
      <c r="B461" s="272"/>
      <c r="C461" s="326" t="s">
        <v>170</v>
      </c>
      <c r="D461" s="327"/>
      <c r="E461" s="273">
        <v>4.5599999999999996</v>
      </c>
      <c r="F461" s="274"/>
      <c r="G461" s="275"/>
      <c r="H461" s="276"/>
      <c r="I461" s="270"/>
      <c r="J461" s="277"/>
      <c r="K461" s="270"/>
      <c r="M461" s="271" t="s">
        <v>170</v>
      </c>
      <c r="O461" s="259"/>
    </row>
    <row r="462" spans="1:80" x14ac:dyDescent="0.2">
      <c r="A462" s="268"/>
      <c r="B462" s="272"/>
      <c r="C462" s="326" t="s">
        <v>171</v>
      </c>
      <c r="D462" s="327"/>
      <c r="E462" s="273">
        <v>38.24</v>
      </c>
      <c r="F462" s="274"/>
      <c r="G462" s="275"/>
      <c r="H462" s="276"/>
      <c r="I462" s="270"/>
      <c r="J462" s="277"/>
      <c r="K462" s="270"/>
      <c r="M462" s="271" t="s">
        <v>171</v>
      </c>
      <c r="O462" s="259"/>
    </row>
    <row r="463" spans="1:80" x14ac:dyDescent="0.2">
      <c r="A463" s="268"/>
      <c r="B463" s="272"/>
      <c r="C463" s="326" t="s">
        <v>172</v>
      </c>
      <c r="D463" s="327"/>
      <c r="E463" s="273">
        <v>39.659999999999997</v>
      </c>
      <c r="F463" s="274"/>
      <c r="G463" s="275"/>
      <c r="H463" s="276"/>
      <c r="I463" s="270"/>
      <c r="J463" s="277"/>
      <c r="K463" s="270"/>
      <c r="M463" s="271" t="s">
        <v>172</v>
      </c>
      <c r="O463" s="259"/>
    </row>
    <row r="464" spans="1:80" x14ac:dyDescent="0.2">
      <c r="A464" s="268"/>
      <c r="B464" s="272"/>
      <c r="C464" s="326" t="s">
        <v>173</v>
      </c>
      <c r="D464" s="327"/>
      <c r="E464" s="273">
        <v>11.84</v>
      </c>
      <c r="F464" s="274"/>
      <c r="G464" s="275"/>
      <c r="H464" s="276"/>
      <c r="I464" s="270"/>
      <c r="J464" s="277"/>
      <c r="K464" s="270"/>
      <c r="M464" s="271" t="s">
        <v>173</v>
      </c>
      <c r="O464" s="259"/>
    </row>
    <row r="465" spans="1:15" x14ac:dyDescent="0.2">
      <c r="A465" s="268"/>
      <c r="B465" s="272"/>
      <c r="C465" s="326" t="s">
        <v>174</v>
      </c>
      <c r="D465" s="327"/>
      <c r="E465" s="273">
        <v>4.6500000000000004</v>
      </c>
      <c r="F465" s="274"/>
      <c r="G465" s="275"/>
      <c r="H465" s="276"/>
      <c r="I465" s="270"/>
      <c r="J465" s="277"/>
      <c r="K465" s="270"/>
      <c r="M465" s="271" t="s">
        <v>174</v>
      </c>
      <c r="O465" s="259"/>
    </row>
    <row r="466" spans="1:15" x14ac:dyDescent="0.2">
      <c r="A466" s="268"/>
      <c r="B466" s="272"/>
      <c r="C466" s="326" t="s">
        <v>175</v>
      </c>
      <c r="D466" s="327"/>
      <c r="E466" s="273">
        <v>37.9</v>
      </c>
      <c r="F466" s="274"/>
      <c r="G466" s="275"/>
      <c r="H466" s="276"/>
      <c r="I466" s="270"/>
      <c r="J466" s="277"/>
      <c r="K466" s="270"/>
      <c r="M466" s="271" t="s">
        <v>175</v>
      </c>
      <c r="O466" s="259"/>
    </row>
    <row r="467" spans="1:15" x14ac:dyDescent="0.2">
      <c r="A467" s="268"/>
      <c r="B467" s="272"/>
      <c r="C467" s="326" t="s">
        <v>176</v>
      </c>
      <c r="D467" s="327"/>
      <c r="E467" s="273">
        <v>41.6</v>
      </c>
      <c r="F467" s="274"/>
      <c r="G467" s="275"/>
      <c r="H467" s="276"/>
      <c r="I467" s="270"/>
      <c r="J467" s="277"/>
      <c r="K467" s="270"/>
      <c r="M467" s="271" t="s">
        <v>176</v>
      </c>
      <c r="O467" s="259"/>
    </row>
    <row r="468" spans="1:15" x14ac:dyDescent="0.2">
      <c r="A468" s="268"/>
      <c r="B468" s="272"/>
      <c r="C468" s="326" t="s">
        <v>177</v>
      </c>
      <c r="D468" s="327"/>
      <c r="E468" s="273">
        <v>14.09</v>
      </c>
      <c r="F468" s="274"/>
      <c r="G468" s="275"/>
      <c r="H468" s="276"/>
      <c r="I468" s="270"/>
      <c r="J468" s="277"/>
      <c r="K468" s="270"/>
      <c r="M468" s="271" t="s">
        <v>177</v>
      </c>
      <c r="O468" s="259"/>
    </row>
    <row r="469" spans="1:15" x14ac:dyDescent="0.2">
      <c r="A469" s="268"/>
      <c r="B469" s="272"/>
      <c r="C469" s="326" t="s">
        <v>178</v>
      </c>
      <c r="D469" s="327"/>
      <c r="E469" s="273">
        <v>4.76</v>
      </c>
      <c r="F469" s="274"/>
      <c r="G469" s="275"/>
      <c r="H469" s="276"/>
      <c r="I469" s="270"/>
      <c r="J469" s="277"/>
      <c r="K469" s="270"/>
      <c r="M469" s="271" t="s">
        <v>178</v>
      </c>
      <c r="O469" s="259"/>
    </row>
    <row r="470" spans="1:15" x14ac:dyDescent="0.2">
      <c r="A470" s="268"/>
      <c r="B470" s="272"/>
      <c r="C470" s="326" t="s">
        <v>179</v>
      </c>
      <c r="D470" s="327"/>
      <c r="E470" s="273">
        <v>22.5</v>
      </c>
      <c r="F470" s="274"/>
      <c r="G470" s="275"/>
      <c r="H470" s="276"/>
      <c r="I470" s="270"/>
      <c r="J470" s="277"/>
      <c r="K470" s="270"/>
      <c r="M470" s="271" t="s">
        <v>179</v>
      </c>
      <c r="O470" s="259"/>
    </row>
    <row r="471" spans="1:15" x14ac:dyDescent="0.2">
      <c r="A471" s="268"/>
      <c r="B471" s="272"/>
      <c r="C471" s="326" t="s">
        <v>180</v>
      </c>
      <c r="D471" s="327"/>
      <c r="E471" s="273">
        <v>28.84</v>
      </c>
      <c r="F471" s="274"/>
      <c r="G471" s="275"/>
      <c r="H471" s="276"/>
      <c r="I471" s="270"/>
      <c r="J471" s="277"/>
      <c r="K471" s="270"/>
      <c r="M471" s="271" t="s">
        <v>180</v>
      </c>
      <c r="O471" s="259"/>
    </row>
    <row r="472" spans="1:15" x14ac:dyDescent="0.2">
      <c r="A472" s="268"/>
      <c r="B472" s="272"/>
      <c r="C472" s="326" t="s">
        <v>181</v>
      </c>
      <c r="D472" s="327"/>
      <c r="E472" s="273">
        <v>4.72</v>
      </c>
      <c r="F472" s="274"/>
      <c r="G472" s="275"/>
      <c r="H472" s="276"/>
      <c r="I472" s="270"/>
      <c r="J472" s="277"/>
      <c r="K472" s="270"/>
      <c r="M472" s="271" t="s">
        <v>181</v>
      </c>
      <c r="O472" s="259"/>
    </row>
    <row r="473" spans="1:15" x14ac:dyDescent="0.2">
      <c r="A473" s="268"/>
      <c r="B473" s="272"/>
      <c r="C473" s="326" t="s">
        <v>182</v>
      </c>
      <c r="D473" s="327"/>
      <c r="E473" s="273">
        <v>12.2</v>
      </c>
      <c r="F473" s="274"/>
      <c r="G473" s="275"/>
      <c r="H473" s="276"/>
      <c r="I473" s="270"/>
      <c r="J473" s="277"/>
      <c r="K473" s="270"/>
      <c r="M473" s="271" t="s">
        <v>182</v>
      </c>
      <c r="O473" s="259"/>
    </row>
    <row r="474" spans="1:15" x14ac:dyDescent="0.2">
      <c r="A474" s="268"/>
      <c r="B474" s="272"/>
      <c r="C474" s="326" t="s">
        <v>183</v>
      </c>
      <c r="D474" s="327"/>
      <c r="E474" s="273">
        <v>5.8</v>
      </c>
      <c r="F474" s="274"/>
      <c r="G474" s="275"/>
      <c r="H474" s="276"/>
      <c r="I474" s="270"/>
      <c r="J474" s="277"/>
      <c r="K474" s="270"/>
      <c r="M474" s="271" t="s">
        <v>183</v>
      </c>
      <c r="O474" s="259"/>
    </row>
    <row r="475" spans="1:15" x14ac:dyDescent="0.2">
      <c r="A475" s="268"/>
      <c r="B475" s="272"/>
      <c r="C475" s="326" t="s">
        <v>184</v>
      </c>
      <c r="D475" s="327"/>
      <c r="E475" s="273">
        <v>4.8600000000000003</v>
      </c>
      <c r="F475" s="274"/>
      <c r="G475" s="275"/>
      <c r="H475" s="276"/>
      <c r="I475" s="270"/>
      <c r="J475" s="277"/>
      <c r="K475" s="270"/>
      <c r="M475" s="271" t="s">
        <v>184</v>
      </c>
      <c r="O475" s="259"/>
    </row>
    <row r="476" spans="1:15" x14ac:dyDescent="0.2">
      <c r="A476" s="268"/>
      <c r="B476" s="272"/>
      <c r="C476" s="326" t="s">
        <v>185</v>
      </c>
      <c r="D476" s="327"/>
      <c r="E476" s="273">
        <v>6.4</v>
      </c>
      <c r="F476" s="274"/>
      <c r="G476" s="275"/>
      <c r="H476" s="276"/>
      <c r="I476" s="270"/>
      <c r="J476" s="277"/>
      <c r="K476" s="270"/>
      <c r="M476" s="271" t="s">
        <v>185</v>
      </c>
      <c r="O476" s="259"/>
    </row>
    <row r="477" spans="1:15" x14ac:dyDescent="0.2">
      <c r="A477" s="268"/>
      <c r="B477" s="272"/>
      <c r="C477" s="326" t="s">
        <v>186</v>
      </c>
      <c r="D477" s="327"/>
      <c r="E477" s="273">
        <v>5.8</v>
      </c>
      <c r="F477" s="274"/>
      <c r="G477" s="275"/>
      <c r="H477" s="276"/>
      <c r="I477" s="270"/>
      <c r="J477" s="277"/>
      <c r="K477" s="270"/>
      <c r="M477" s="271" t="s">
        <v>186</v>
      </c>
      <c r="O477" s="259"/>
    </row>
    <row r="478" spans="1:15" x14ac:dyDescent="0.2">
      <c r="A478" s="268"/>
      <c r="B478" s="272"/>
      <c r="C478" s="326" t="s">
        <v>187</v>
      </c>
      <c r="D478" s="327"/>
      <c r="E478" s="273">
        <v>4.4800000000000004</v>
      </c>
      <c r="F478" s="274"/>
      <c r="G478" s="275"/>
      <c r="H478" s="276"/>
      <c r="I478" s="270"/>
      <c r="J478" s="277"/>
      <c r="K478" s="270"/>
      <c r="M478" s="271" t="s">
        <v>187</v>
      </c>
      <c r="O478" s="259"/>
    </row>
    <row r="479" spans="1:15" x14ac:dyDescent="0.2">
      <c r="A479" s="268"/>
      <c r="B479" s="272"/>
      <c r="C479" s="326" t="s">
        <v>188</v>
      </c>
      <c r="D479" s="327"/>
      <c r="E479" s="273">
        <v>6.7</v>
      </c>
      <c r="F479" s="274"/>
      <c r="G479" s="275"/>
      <c r="H479" s="276"/>
      <c r="I479" s="270"/>
      <c r="J479" s="277"/>
      <c r="K479" s="270"/>
      <c r="M479" s="271" t="s">
        <v>188</v>
      </c>
      <c r="O479" s="259"/>
    </row>
    <row r="480" spans="1:15" x14ac:dyDescent="0.2">
      <c r="A480" s="268"/>
      <c r="B480" s="272"/>
      <c r="C480" s="326" t="s">
        <v>189</v>
      </c>
      <c r="D480" s="327"/>
      <c r="E480" s="273">
        <v>5.8</v>
      </c>
      <c r="F480" s="274"/>
      <c r="G480" s="275"/>
      <c r="H480" s="276"/>
      <c r="I480" s="270"/>
      <c r="J480" s="277"/>
      <c r="K480" s="270"/>
      <c r="M480" s="271" t="s">
        <v>189</v>
      </c>
      <c r="O480" s="259"/>
    </row>
    <row r="481" spans="1:80" x14ac:dyDescent="0.2">
      <c r="A481" s="268"/>
      <c r="B481" s="272"/>
      <c r="C481" s="326" t="s">
        <v>190</v>
      </c>
      <c r="D481" s="327"/>
      <c r="E481" s="273">
        <v>5.16</v>
      </c>
      <c r="F481" s="274"/>
      <c r="G481" s="275"/>
      <c r="H481" s="276"/>
      <c r="I481" s="270"/>
      <c r="J481" s="277"/>
      <c r="K481" s="270"/>
      <c r="M481" s="271" t="s">
        <v>190</v>
      </c>
      <c r="O481" s="259"/>
    </row>
    <row r="482" spans="1:80" x14ac:dyDescent="0.2">
      <c r="A482" s="268"/>
      <c r="B482" s="272"/>
      <c r="C482" s="326" t="s">
        <v>191</v>
      </c>
      <c r="D482" s="327"/>
      <c r="E482" s="273">
        <v>19.22</v>
      </c>
      <c r="F482" s="274"/>
      <c r="G482" s="275"/>
      <c r="H482" s="276"/>
      <c r="I482" s="270"/>
      <c r="J482" s="277"/>
      <c r="K482" s="270"/>
      <c r="M482" s="271" t="s">
        <v>191</v>
      </c>
      <c r="O482" s="259"/>
    </row>
    <row r="483" spans="1:80" x14ac:dyDescent="0.2">
      <c r="A483" s="268"/>
      <c r="B483" s="272"/>
      <c r="C483" s="326" t="s">
        <v>192</v>
      </c>
      <c r="D483" s="327"/>
      <c r="E483" s="273">
        <v>8.4</v>
      </c>
      <c r="F483" s="274"/>
      <c r="G483" s="275"/>
      <c r="H483" s="276"/>
      <c r="I483" s="270"/>
      <c r="J483" s="277"/>
      <c r="K483" s="270"/>
      <c r="M483" s="271" t="s">
        <v>192</v>
      </c>
      <c r="O483" s="259"/>
    </row>
    <row r="484" spans="1:80" x14ac:dyDescent="0.2">
      <c r="A484" s="260">
        <v>97</v>
      </c>
      <c r="B484" s="261" t="s">
        <v>606</v>
      </c>
      <c r="C484" s="262" t="s">
        <v>607</v>
      </c>
      <c r="D484" s="263" t="s">
        <v>122</v>
      </c>
      <c r="E484" s="264">
        <v>38.9</v>
      </c>
      <c r="F484" s="264">
        <v>0</v>
      </c>
      <c r="G484" s="265">
        <f>E484*F484</f>
        <v>0</v>
      </c>
      <c r="H484" s="266">
        <v>1.2200000000000001E-2</v>
      </c>
      <c r="I484" s="267">
        <f>E484*H484</f>
        <v>0.47458</v>
      </c>
      <c r="J484" s="266"/>
      <c r="K484" s="267">
        <f>E484*J484</f>
        <v>0</v>
      </c>
      <c r="O484" s="259">
        <v>2</v>
      </c>
      <c r="AA484" s="232">
        <v>3</v>
      </c>
      <c r="AB484" s="232">
        <v>7</v>
      </c>
      <c r="AC484" s="232">
        <v>597813601</v>
      </c>
      <c r="AZ484" s="232">
        <v>2</v>
      </c>
      <c r="BA484" s="232">
        <f>IF(AZ484=1,G484,0)</f>
        <v>0</v>
      </c>
      <c r="BB484" s="232">
        <f>IF(AZ484=2,G484,0)</f>
        <v>0</v>
      </c>
      <c r="BC484" s="232">
        <f>IF(AZ484=3,G484,0)</f>
        <v>0</v>
      </c>
      <c r="BD484" s="232">
        <f>IF(AZ484=4,G484,0)</f>
        <v>0</v>
      </c>
      <c r="BE484" s="232">
        <f>IF(AZ484=5,G484,0)</f>
        <v>0</v>
      </c>
      <c r="CA484" s="259">
        <v>3</v>
      </c>
      <c r="CB484" s="259">
        <v>7</v>
      </c>
    </row>
    <row r="485" spans="1:80" x14ac:dyDescent="0.2">
      <c r="A485" s="268"/>
      <c r="B485" s="272"/>
      <c r="C485" s="326" t="s">
        <v>592</v>
      </c>
      <c r="D485" s="327"/>
      <c r="E485" s="273">
        <v>0</v>
      </c>
      <c r="F485" s="274"/>
      <c r="G485" s="275"/>
      <c r="H485" s="276"/>
      <c r="I485" s="270"/>
      <c r="J485" s="277"/>
      <c r="K485" s="270"/>
      <c r="M485" s="271" t="s">
        <v>592</v>
      </c>
      <c r="O485" s="259"/>
    </row>
    <row r="486" spans="1:80" x14ac:dyDescent="0.2">
      <c r="A486" s="268"/>
      <c r="B486" s="272"/>
      <c r="C486" s="326" t="s">
        <v>608</v>
      </c>
      <c r="D486" s="327"/>
      <c r="E486" s="273">
        <v>7.8</v>
      </c>
      <c r="F486" s="274"/>
      <c r="G486" s="275"/>
      <c r="H486" s="276"/>
      <c r="I486" s="270"/>
      <c r="J486" s="277"/>
      <c r="K486" s="270"/>
      <c r="M486" s="271" t="s">
        <v>608</v>
      </c>
      <c r="O486" s="259"/>
    </row>
    <row r="487" spans="1:80" x14ac:dyDescent="0.2">
      <c r="A487" s="268"/>
      <c r="B487" s="272"/>
      <c r="C487" s="326" t="s">
        <v>609</v>
      </c>
      <c r="D487" s="327"/>
      <c r="E487" s="273">
        <v>9.9</v>
      </c>
      <c r="F487" s="274"/>
      <c r="G487" s="275"/>
      <c r="H487" s="276"/>
      <c r="I487" s="270"/>
      <c r="J487" s="277"/>
      <c r="K487" s="270"/>
      <c r="M487" s="271" t="s">
        <v>609</v>
      </c>
      <c r="O487" s="259"/>
    </row>
    <row r="488" spans="1:80" x14ac:dyDescent="0.2">
      <c r="A488" s="268"/>
      <c r="B488" s="272"/>
      <c r="C488" s="326" t="s">
        <v>610</v>
      </c>
      <c r="D488" s="327"/>
      <c r="E488" s="273">
        <v>9.9</v>
      </c>
      <c r="F488" s="274"/>
      <c r="G488" s="275"/>
      <c r="H488" s="276"/>
      <c r="I488" s="270"/>
      <c r="J488" s="277"/>
      <c r="K488" s="270"/>
      <c r="M488" s="271" t="s">
        <v>610</v>
      </c>
      <c r="O488" s="259"/>
    </row>
    <row r="489" spans="1:80" x14ac:dyDescent="0.2">
      <c r="A489" s="268"/>
      <c r="B489" s="272"/>
      <c r="C489" s="326" t="s">
        <v>611</v>
      </c>
      <c r="D489" s="327"/>
      <c r="E489" s="273">
        <v>6.9</v>
      </c>
      <c r="F489" s="274"/>
      <c r="G489" s="275"/>
      <c r="H489" s="276"/>
      <c r="I489" s="270"/>
      <c r="J489" s="277"/>
      <c r="K489" s="270"/>
      <c r="M489" s="271" t="s">
        <v>611</v>
      </c>
      <c r="O489" s="259"/>
    </row>
    <row r="490" spans="1:80" x14ac:dyDescent="0.2">
      <c r="A490" s="268"/>
      <c r="B490" s="272"/>
      <c r="C490" s="326" t="s">
        <v>612</v>
      </c>
      <c r="D490" s="327"/>
      <c r="E490" s="273">
        <v>4.4000000000000004</v>
      </c>
      <c r="F490" s="274"/>
      <c r="G490" s="275"/>
      <c r="H490" s="276"/>
      <c r="I490" s="270"/>
      <c r="J490" s="277"/>
      <c r="K490" s="270"/>
      <c r="M490" s="271" t="s">
        <v>612</v>
      </c>
      <c r="O490" s="259"/>
    </row>
    <row r="491" spans="1:80" x14ac:dyDescent="0.2">
      <c r="A491" s="260">
        <v>98</v>
      </c>
      <c r="B491" s="261" t="s">
        <v>613</v>
      </c>
      <c r="C491" s="262" t="s">
        <v>614</v>
      </c>
      <c r="D491" s="263" t="s">
        <v>12</v>
      </c>
      <c r="E491" s="264"/>
      <c r="F491" s="264">
        <v>0</v>
      </c>
      <c r="G491" s="265">
        <f>E491*F491</f>
        <v>0</v>
      </c>
      <c r="H491" s="266">
        <v>0</v>
      </c>
      <c r="I491" s="267">
        <f>E491*H491</f>
        <v>0</v>
      </c>
      <c r="J491" s="266"/>
      <c r="K491" s="267">
        <f>E491*J491</f>
        <v>0</v>
      </c>
      <c r="O491" s="259">
        <v>2</v>
      </c>
      <c r="AA491" s="232">
        <v>7</v>
      </c>
      <c r="AB491" s="232">
        <v>1002</v>
      </c>
      <c r="AC491" s="232">
        <v>5</v>
      </c>
      <c r="AZ491" s="232">
        <v>2</v>
      </c>
      <c r="BA491" s="232">
        <f>IF(AZ491=1,G491,0)</f>
        <v>0</v>
      </c>
      <c r="BB491" s="232">
        <f>IF(AZ491=2,G491,0)</f>
        <v>0</v>
      </c>
      <c r="BC491" s="232">
        <f>IF(AZ491=3,G491,0)</f>
        <v>0</v>
      </c>
      <c r="BD491" s="232">
        <f>IF(AZ491=4,G491,0)</f>
        <v>0</v>
      </c>
      <c r="BE491" s="232">
        <f>IF(AZ491=5,G491,0)</f>
        <v>0</v>
      </c>
      <c r="CA491" s="259">
        <v>7</v>
      </c>
      <c r="CB491" s="259">
        <v>1002</v>
      </c>
    </row>
    <row r="492" spans="1:80" x14ac:dyDescent="0.2">
      <c r="A492" s="278"/>
      <c r="B492" s="279" t="s">
        <v>101</v>
      </c>
      <c r="C492" s="280" t="s">
        <v>589</v>
      </c>
      <c r="D492" s="281"/>
      <c r="E492" s="282"/>
      <c r="F492" s="283"/>
      <c r="G492" s="284">
        <f>SUM(G442:G491)</f>
        <v>0</v>
      </c>
      <c r="H492" s="285"/>
      <c r="I492" s="286">
        <f>SUM(I442:I491)</f>
        <v>0.55542999999999998</v>
      </c>
      <c r="J492" s="285"/>
      <c r="K492" s="286">
        <f>SUM(K442:K491)</f>
        <v>0</v>
      </c>
      <c r="O492" s="259">
        <v>4</v>
      </c>
      <c r="BA492" s="287">
        <f>SUM(BA442:BA491)</f>
        <v>0</v>
      </c>
      <c r="BB492" s="287">
        <f>SUM(BB442:BB491)</f>
        <v>0</v>
      </c>
      <c r="BC492" s="287">
        <f>SUM(BC442:BC491)</f>
        <v>0</v>
      </c>
      <c r="BD492" s="287">
        <f>SUM(BD442:BD491)</f>
        <v>0</v>
      </c>
      <c r="BE492" s="287">
        <f>SUM(BE442:BE491)</f>
        <v>0</v>
      </c>
    </row>
    <row r="493" spans="1:80" x14ac:dyDescent="0.2">
      <c r="A493" s="249" t="s">
        <v>97</v>
      </c>
      <c r="B493" s="250" t="s">
        <v>615</v>
      </c>
      <c r="C493" s="251" t="s">
        <v>616</v>
      </c>
      <c r="D493" s="252"/>
      <c r="E493" s="253"/>
      <c r="F493" s="253"/>
      <c r="G493" s="254"/>
      <c r="H493" s="255"/>
      <c r="I493" s="256"/>
      <c r="J493" s="257"/>
      <c r="K493" s="258"/>
      <c r="O493" s="259">
        <v>1</v>
      </c>
    </row>
    <row r="494" spans="1:80" x14ac:dyDescent="0.2">
      <c r="A494" s="260">
        <v>99</v>
      </c>
      <c r="B494" s="261" t="s">
        <v>618</v>
      </c>
      <c r="C494" s="262" t="s">
        <v>619</v>
      </c>
      <c r="D494" s="263" t="s">
        <v>122</v>
      </c>
      <c r="E494" s="264">
        <v>198</v>
      </c>
      <c r="F494" s="264">
        <v>0</v>
      </c>
      <c r="G494" s="265">
        <f>E494*F494</f>
        <v>0</v>
      </c>
      <c r="H494" s="266">
        <v>6.9999999999999994E-5</v>
      </c>
      <c r="I494" s="267">
        <f>E494*H494</f>
        <v>1.3859999999999999E-2</v>
      </c>
      <c r="J494" s="266">
        <v>0</v>
      </c>
      <c r="K494" s="267">
        <f>E494*J494</f>
        <v>0</v>
      </c>
      <c r="O494" s="259">
        <v>2</v>
      </c>
      <c r="AA494" s="232">
        <v>1</v>
      </c>
      <c r="AB494" s="232">
        <v>7</v>
      </c>
      <c r="AC494" s="232">
        <v>7</v>
      </c>
      <c r="AZ494" s="232">
        <v>2</v>
      </c>
      <c r="BA494" s="232">
        <f>IF(AZ494=1,G494,0)</f>
        <v>0</v>
      </c>
      <c r="BB494" s="232">
        <f>IF(AZ494=2,G494,0)</f>
        <v>0</v>
      </c>
      <c r="BC494" s="232">
        <f>IF(AZ494=3,G494,0)</f>
        <v>0</v>
      </c>
      <c r="BD494" s="232">
        <f>IF(AZ494=4,G494,0)</f>
        <v>0</v>
      </c>
      <c r="BE494" s="232">
        <f>IF(AZ494=5,G494,0)</f>
        <v>0</v>
      </c>
      <c r="CA494" s="259">
        <v>1</v>
      </c>
      <c r="CB494" s="259">
        <v>7</v>
      </c>
    </row>
    <row r="495" spans="1:80" x14ac:dyDescent="0.2">
      <c r="A495" s="268"/>
      <c r="B495" s="272"/>
      <c r="C495" s="326" t="s">
        <v>118</v>
      </c>
      <c r="D495" s="327"/>
      <c r="E495" s="273">
        <v>0</v>
      </c>
      <c r="F495" s="274"/>
      <c r="G495" s="275"/>
      <c r="H495" s="276"/>
      <c r="I495" s="270"/>
      <c r="J495" s="277"/>
      <c r="K495" s="270"/>
      <c r="M495" s="271" t="s">
        <v>118</v>
      </c>
      <c r="O495" s="259"/>
    </row>
    <row r="496" spans="1:80" x14ac:dyDescent="0.2">
      <c r="A496" s="268"/>
      <c r="B496" s="272"/>
      <c r="C496" s="326" t="s">
        <v>620</v>
      </c>
      <c r="D496" s="327"/>
      <c r="E496" s="273">
        <v>198</v>
      </c>
      <c r="F496" s="274"/>
      <c r="G496" s="275"/>
      <c r="H496" s="276"/>
      <c r="I496" s="270"/>
      <c r="J496" s="277"/>
      <c r="K496" s="270"/>
      <c r="M496" s="271" t="s">
        <v>620</v>
      </c>
      <c r="O496" s="259"/>
    </row>
    <row r="497" spans="1:80" x14ac:dyDescent="0.2">
      <c r="A497" s="260">
        <v>100</v>
      </c>
      <c r="B497" s="261" t="s">
        <v>621</v>
      </c>
      <c r="C497" s="262" t="s">
        <v>622</v>
      </c>
      <c r="D497" s="263" t="s">
        <v>122</v>
      </c>
      <c r="E497" s="264">
        <v>198</v>
      </c>
      <c r="F497" s="264">
        <v>0</v>
      </c>
      <c r="G497" s="265">
        <f>E497*F497</f>
        <v>0</v>
      </c>
      <c r="H497" s="266">
        <v>1.3999999999999999E-4</v>
      </c>
      <c r="I497" s="267">
        <f>E497*H497</f>
        <v>2.7719999999999998E-2</v>
      </c>
      <c r="J497" s="266">
        <v>0</v>
      </c>
      <c r="K497" s="267">
        <f>E497*J497</f>
        <v>0</v>
      </c>
      <c r="O497" s="259">
        <v>2</v>
      </c>
      <c r="AA497" s="232">
        <v>1</v>
      </c>
      <c r="AB497" s="232">
        <v>7</v>
      </c>
      <c r="AC497" s="232">
        <v>7</v>
      </c>
      <c r="AZ497" s="232">
        <v>2</v>
      </c>
      <c r="BA497" s="232">
        <f>IF(AZ497=1,G497,0)</f>
        <v>0</v>
      </c>
      <c r="BB497" s="232">
        <f>IF(AZ497=2,G497,0)</f>
        <v>0</v>
      </c>
      <c r="BC497" s="232">
        <f>IF(AZ497=3,G497,0)</f>
        <v>0</v>
      </c>
      <c r="BD497" s="232">
        <f>IF(AZ497=4,G497,0)</f>
        <v>0</v>
      </c>
      <c r="BE497" s="232">
        <f>IF(AZ497=5,G497,0)</f>
        <v>0</v>
      </c>
      <c r="CA497" s="259">
        <v>1</v>
      </c>
      <c r="CB497" s="259">
        <v>7</v>
      </c>
    </row>
    <row r="498" spans="1:80" x14ac:dyDescent="0.2">
      <c r="A498" s="268"/>
      <c r="B498" s="272"/>
      <c r="C498" s="326" t="s">
        <v>118</v>
      </c>
      <c r="D498" s="327"/>
      <c r="E498" s="273">
        <v>0</v>
      </c>
      <c r="F498" s="274"/>
      <c r="G498" s="275"/>
      <c r="H498" s="276"/>
      <c r="I498" s="270"/>
      <c r="J498" s="277"/>
      <c r="K498" s="270"/>
      <c r="M498" s="271" t="s">
        <v>118</v>
      </c>
      <c r="O498" s="259"/>
    </row>
    <row r="499" spans="1:80" x14ac:dyDescent="0.2">
      <c r="A499" s="268"/>
      <c r="B499" s="272"/>
      <c r="C499" s="326" t="s">
        <v>620</v>
      </c>
      <c r="D499" s="327"/>
      <c r="E499" s="273">
        <v>198</v>
      </c>
      <c r="F499" s="274"/>
      <c r="G499" s="275"/>
      <c r="H499" s="276"/>
      <c r="I499" s="270"/>
      <c r="J499" s="277"/>
      <c r="K499" s="270"/>
      <c r="M499" s="271" t="s">
        <v>620</v>
      </c>
      <c r="O499" s="259"/>
    </row>
    <row r="500" spans="1:80" x14ac:dyDescent="0.2">
      <c r="A500" s="278"/>
      <c r="B500" s="279" t="s">
        <v>101</v>
      </c>
      <c r="C500" s="280" t="s">
        <v>617</v>
      </c>
      <c r="D500" s="281"/>
      <c r="E500" s="282"/>
      <c r="F500" s="283"/>
      <c r="G500" s="284">
        <f>SUM(G493:G499)</f>
        <v>0</v>
      </c>
      <c r="H500" s="285"/>
      <c r="I500" s="286">
        <f>SUM(I493:I499)</f>
        <v>4.1579999999999999E-2</v>
      </c>
      <c r="J500" s="285"/>
      <c r="K500" s="286">
        <f>SUM(K493:K499)</f>
        <v>0</v>
      </c>
      <c r="O500" s="259">
        <v>4</v>
      </c>
      <c r="BA500" s="287">
        <f>SUM(BA493:BA499)</f>
        <v>0</v>
      </c>
      <c r="BB500" s="287">
        <f>SUM(BB493:BB499)</f>
        <v>0</v>
      </c>
      <c r="BC500" s="287">
        <f>SUM(BC493:BC499)</f>
        <v>0</v>
      </c>
      <c r="BD500" s="287">
        <f>SUM(BD493:BD499)</f>
        <v>0</v>
      </c>
      <c r="BE500" s="287">
        <f>SUM(BE493:BE499)</f>
        <v>0</v>
      </c>
    </row>
    <row r="501" spans="1:80" x14ac:dyDescent="0.2">
      <c r="A501" s="249" t="s">
        <v>97</v>
      </c>
      <c r="B501" s="250" t="s">
        <v>623</v>
      </c>
      <c r="C501" s="251" t="s">
        <v>624</v>
      </c>
      <c r="D501" s="252"/>
      <c r="E501" s="253"/>
      <c r="F501" s="253"/>
      <c r="G501" s="254"/>
      <c r="H501" s="255"/>
      <c r="I501" s="256"/>
      <c r="J501" s="257"/>
      <c r="K501" s="258"/>
      <c r="O501" s="259">
        <v>1</v>
      </c>
    </row>
    <row r="502" spans="1:80" x14ac:dyDescent="0.2">
      <c r="A502" s="260">
        <v>101</v>
      </c>
      <c r="B502" s="261" t="s">
        <v>626</v>
      </c>
      <c r="C502" s="262" t="s">
        <v>627</v>
      </c>
      <c r="D502" s="263" t="s">
        <v>122</v>
      </c>
      <c r="E502" s="264">
        <v>385.38</v>
      </c>
      <c r="F502" s="264">
        <v>0</v>
      </c>
      <c r="G502" s="265">
        <f>E502*F502</f>
        <v>0</v>
      </c>
      <c r="H502" s="266">
        <v>2.7E-4</v>
      </c>
      <c r="I502" s="267">
        <f>E502*H502</f>
        <v>0.1040526</v>
      </c>
      <c r="J502" s="266">
        <v>0</v>
      </c>
      <c r="K502" s="267">
        <f>E502*J502</f>
        <v>0</v>
      </c>
      <c r="O502" s="259">
        <v>2</v>
      </c>
      <c r="AA502" s="232">
        <v>1</v>
      </c>
      <c r="AB502" s="232">
        <v>7</v>
      </c>
      <c r="AC502" s="232">
        <v>7</v>
      </c>
      <c r="AZ502" s="232">
        <v>2</v>
      </c>
      <c r="BA502" s="232">
        <f>IF(AZ502=1,G502,0)</f>
        <v>0</v>
      </c>
      <c r="BB502" s="232">
        <f>IF(AZ502=2,G502,0)</f>
        <v>0</v>
      </c>
      <c r="BC502" s="232">
        <f>IF(AZ502=3,G502,0)</f>
        <v>0</v>
      </c>
      <c r="BD502" s="232">
        <f>IF(AZ502=4,G502,0)</f>
        <v>0</v>
      </c>
      <c r="BE502" s="232">
        <f>IF(AZ502=5,G502,0)</f>
        <v>0</v>
      </c>
      <c r="CA502" s="259">
        <v>1</v>
      </c>
      <c r="CB502" s="259">
        <v>7</v>
      </c>
    </row>
    <row r="503" spans="1:80" x14ac:dyDescent="0.2">
      <c r="A503" s="268"/>
      <c r="B503" s="272"/>
      <c r="C503" s="326" t="s">
        <v>123</v>
      </c>
      <c r="D503" s="327"/>
      <c r="E503" s="273">
        <v>0</v>
      </c>
      <c r="F503" s="274"/>
      <c r="G503" s="275"/>
      <c r="H503" s="276"/>
      <c r="I503" s="270"/>
      <c r="J503" s="277"/>
      <c r="K503" s="270"/>
      <c r="M503" s="271" t="s">
        <v>123</v>
      </c>
      <c r="O503" s="259"/>
    </row>
    <row r="504" spans="1:80" x14ac:dyDescent="0.2">
      <c r="A504" s="268"/>
      <c r="B504" s="272"/>
      <c r="C504" s="326" t="s">
        <v>628</v>
      </c>
      <c r="D504" s="327"/>
      <c r="E504" s="273">
        <v>51.84</v>
      </c>
      <c r="F504" s="274"/>
      <c r="G504" s="275"/>
      <c r="H504" s="276"/>
      <c r="I504" s="270"/>
      <c r="J504" s="277"/>
      <c r="K504" s="270"/>
      <c r="M504" s="271" t="s">
        <v>628</v>
      </c>
      <c r="O504" s="259"/>
    </row>
    <row r="505" spans="1:80" x14ac:dyDescent="0.2">
      <c r="A505" s="268"/>
      <c r="B505" s="272"/>
      <c r="C505" s="326" t="s">
        <v>629</v>
      </c>
      <c r="D505" s="327"/>
      <c r="E505" s="273">
        <v>51.84</v>
      </c>
      <c r="F505" s="274"/>
      <c r="G505" s="275"/>
      <c r="H505" s="276"/>
      <c r="I505" s="270"/>
      <c r="J505" s="277"/>
      <c r="K505" s="270"/>
      <c r="M505" s="271" t="s">
        <v>629</v>
      </c>
      <c r="O505" s="259"/>
    </row>
    <row r="506" spans="1:80" x14ac:dyDescent="0.2">
      <c r="A506" s="268"/>
      <c r="B506" s="272"/>
      <c r="C506" s="326" t="s">
        <v>135</v>
      </c>
      <c r="D506" s="327"/>
      <c r="E506" s="273">
        <v>64.8</v>
      </c>
      <c r="F506" s="274"/>
      <c r="G506" s="275"/>
      <c r="H506" s="276"/>
      <c r="I506" s="270"/>
      <c r="J506" s="277"/>
      <c r="K506" s="270"/>
      <c r="M506" s="271" t="s">
        <v>135</v>
      </c>
      <c r="O506" s="259"/>
    </row>
    <row r="507" spans="1:80" x14ac:dyDescent="0.2">
      <c r="A507" s="268"/>
      <c r="B507" s="272"/>
      <c r="C507" s="326" t="s">
        <v>136</v>
      </c>
      <c r="D507" s="327"/>
      <c r="E507" s="273">
        <v>45.36</v>
      </c>
      <c r="F507" s="274"/>
      <c r="G507" s="275"/>
      <c r="H507" s="276"/>
      <c r="I507" s="270"/>
      <c r="J507" s="277"/>
      <c r="K507" s="270"/>
      <c r="M507" s="271" t="s">
        <v>136</v>
      </c>
      <c r="O507" s="259"/>
    </row>
    <row r="508" spans="1:80" x14ac:dyDescent="0.2">
      <c r="A508" s="268"/>
      <c r="B508" s="272"/>
      <c r="C508" s="326" t="s">
        <v>137</v>
      </c>
      <c r="D508" s="327"/>
      <c r="E508" s="273">
        <v>20.16</v>
      </c>
      <c r="F508" s="274"/>
      <c r="G508" s="275"/>
      <c r="H508" s="276"/>
      <c r="I508" s="270"/>
      <c r="J508" s="277"/>
      <c r="K508" s="270"/>
      <c r="M508" s="271" t="s">
        <v>137</v>
      </c>
      <c r="O508" s="259"/>
    </row>
    <row r="509" spans="1:80" x14ac:dyDescent="0.2">
      <c r="A509" s="268"/>
      <c r="B509" s="272"/>
      <c r="C509" s="326" t="s">
        <v>138</v>
      </c>
      <c r="D509" s="327"/>
      <c r="E509" s="273">
        <v>105.84</v>
      </c>
      <c r="F509" s="274"/>
      <c r="G509" s="275"/>
      <c r="H509" s="276"/>
      <c r="I509" s="270"/>
      <c r="J509" s="277"/>
      <c r="K509" s="270"/>
      <c r="M509" s="271" t="s">
        <v>138</v>
      </c>
      <c r="O509" s="259"/>
    </row>
    <row r="510" spans="1:80" x14ac:dyDescent="0.2">
      <c r="A510" s="268"/>
      <c r="B510" s="272"/>
      <c r="C510" s="326" t="s">
        <v>139</v>
      </c>
      <c r="D510" s="327"/>
      <c r="E510" s="273">
        <v>7.83</v>
      </c>
      <c r="F510" s="274"/>
      <c r="G510" s="275"/>
      <c r="H510" s="276"/>
      <c r="I510" s="270"/>
      <c r="J510" s="277"/>
      <c r="K510" s="270"/>
      <c r="M510" s="271" t="s">
        <v>139</v>
      </c>
      <c r="O510" s="259"/>
    </row>
    <row r="511" spans="1:80" x14ac:dyDescent="0.2">
      <c r="A511" s="268"/>
      <c r="B511" s="272"/>
      <c r="C511" s="326" t="s">
        <v>140</v>
      </c>
      <c r="D511" s="327"/>
      <c r="E511" s="273">
        <v>10.44</v>
      </c>
      <c r="F511" s="274"/>
      <c r="G511" s="275"/>
      <c r="H511" s="276"/>
      <c r="I511" s="270"/>
      <c r="J511" s="277"/>
      <c r="K511" s="270"/>
      <c r="M511" s="271" t="s">
        <v>140</v>
      </c>
      <c r="O511" s="259"/>
    </row>
    <row r="512" spans="1:80" x14ac:dyDescent="0.2">
      <c r="A512" s="268"/>
      <c r="B512" s="272"/>
      <c r="C512" s="326" t="s">
        <v>145</v>
      </c>
      <c r="D512" s="327"/>
      <c r="E512" s="273">
        <v>3.78</v>
      </c>
      <c r="F512" s="274"/>
      <c r="G512" s="275"/>
      <c r="H512" s="276"/>
      <c r="I512" s="270"/>
      <c r="J512" s="277"/>
      <c r="K512" s="270"/>
      <c r="M512" s="271" t="s">
        <v>145</v>
      </c>
      <c r="O512" s="259"/>
    </row>
    <row r="513" spans="1:80" x14ac:dyDescent="0.2">
      <c r="A513" s="268"/>
      <c r="B513" s="272"/>
      <c r="C513" s="326" t="s">
        <v>147</v>
      </c>
      <c r="D513" s="327"/>
      <c r="E513" s="273">
        <v>1.89</v>
      </c>
      <c r="F513" s="274"/>
      <c r="G513" s="275"/>
      <c r="H513" s="276"/>
      <c r="I513" s="270"/>
      <c r="J513" s="277"/>
      <c r="K513" s="270"/>
      <c r="M513" s="271" t="s">
        <v>147</v>
      </c>
      <c r="O513" s="259"/>
    </row>
    <row r="514" spans="1:80" x14ac:dyDescent="0.2">
      <c r="A514" s="268"/>
      <c r="B514" s="272"/>
      <c r="C514" s="326" t="s">
        <v>148</v>
      </c>
      <c r="D514" s="327"/>
      <c r="E514" s="273">
        <v>21.6</v>
      </c>
      <c r="F514" s="274"/>
      <c r="G514" s="275"/>
      <c r="H514" s="276"/>
      <c r="I514" s="270"/>
      <c r="J514" s="277"/>
      <c r="K514" s="270"/>
      <c r="M514" s="271" t="s">
        <v>148</v>
      </c>
      <c r="O514" s="259"/>
    </row>
    <row r="515" spans="1:80" x14ac:dyDescent="0.2">
      <c r="A515" s="260">
        <v>102</v>
      </c>
      <c r="B515" s="261" t="s">
        <v>630</v>
      </c>
      <c r="C515" s="262" t="s">
        <v>631</v>
      </c>
      <c r="D515" s="263" t="s">
        <v>122</v>
      </c>
      <c r="E515" s="264">
        <v>385.38</v>
      </c>
      <c r="F515" s="264">
        <v>0</v>
      </c>
      <c r="G515" s="265">
        <f>E515*F515</f>
        <v>0</v>
      </c>
      <c r="H515" s="266">
        <v>1.6999999999999999E-3</v>
      </c>
      <c r="I515" s="267">
        <f>E515*H515</f>
        <v>0.65514600000000001</v>
      </c>
      <c r="J515" s="266"/>
      <c r="K515" s="267">
        <f>E515*J515</f>
        <v>0</v>
      </c>
      <c r="O515" s="259">
        <v>2</v>
      </c>
      <c r="AA515" s="232">
        <v>3</v>
      </c>
      <c r="AB515" s="232">
        <v>7</v>
      </c>
      <c r="AC515" s="232">
        <v>553466222</v>
      </c>
      <c r="AZ515" s="232">
        <v>2</v>
      </c>
      <c r="BA515" s="232">
        <f>IF(AZ515=1,G515,0)</f>
        <v>0</v>
      </c>
      <c r="BB515" s="232">
        <f>IF(AZ515=2,G515,0)</f>
        <v>0</v>
      </c>
      <c r="BC515" s="232">
        <f>IF(AZ515=3,G515,0)</f>
        <v>0</v>
      </c>
      <c r="BD515" s="232">
        <f>IF(AZ515=4,G515,0)</f>
        <v>0</v>
      </c>
      <c r="BE515" s="232">
        <f>IF(AZ515=5,G515,0)</f>
        <v>0</v>
      </c>
      <c r="CA515" s="259">
        <v>3</v>
      </c>
      <c r="CB515" s="259">
        <v>7</v>
      </c>
    </row>
    <row r="516" spans="1:80" x14ac:dyDescent="0.2">
      <c r="A516" s="268"/>
      <c r="B516" s="272"/>
      <c r="C516" s="326" t="s">
        <v>123</v>
      </c>
      <c r="D516" s="327"/>
      <c r="E516" s="273">
        <v>0</v>
      </c>
      <c r="F516" s="274"/>
      <c r="G516" s="275"/>
      <c r="H516" s="276"/>
      <c r="I516" s="270"/>
      <c r="J516" s="277"/>
      <c r="K516" s="270"/>
      <c r="M516" s="271" t="s">
        <v>123</v>
      </c>
      <c r="O516" s="259"/>
    </row>
    <row r="517" spans="1:80" x14ac:dyDescent="0.2">
      <c r="A517" s="268"/>
      <c r="B517" s="272"/>
      <c r="C517" s="326" t="s">
        <v>632</v>
      </c>
      <c r="D517" s="327"/>
      <c r="E517" s="273">
        <v>385.38</v>
      </c>
      <c r="F517" s="274"/>
      <c r="G517" s="275"/>
      <c r="H517" s="276"/>
      <c r="I517" s="270"/>
      <c r="J517" s="277"/>
      <c r="K517" s="270"/>
      <c r="M517" s="271" t="s">
        <v>632</v>
      </c>
      <c r="O517" s="259"/>
    </row>
    <row r="518" spans="1:80" x14ac:dyDescent="0.2">
      <c r="A518" s="260">
        <v>103</v>
      </c>
      <c r="B518" s="261" t="s">
        <v>633</v>
      </c>
      <c r="C518" s="262" t="s">
        <v>634</v>
      </c>
      <c r="D518" s="263" t="s">
        <v>12</v>
      </c>
      <c r="E518" s="264"/>
      <c r="F518" s="264">
        <v>0</v>
      </c>
      <c r="G518" s="265">
        <f>E518*F518</f>
        <v>0</v>
      </c>
      <c r="H518" s="266">
        <v>0</v>
      </c>
      <c r="I518" s="267">
        <f>E518*H518</f>
        <v>0</v>
      </c>
      <c r="J518" s="266"/>
      <c r="K518" s="267">
        <f>E518*J518</f>
        <v>0</v>
      </c>
      <c r="O518" s="259">
        <v>2</v>
      </c>
      <c r="AA518" s="232">
        <v>7</v>
      </c>
      <c r="AB518" s="232">
        <v>1002</v>
      </c>
      <c r="AC518" s="232">
        <v>5</v>
      </c>
      <c r="AZ518" s="232">
        <v>2</v>
      </c>
      <c r="BA518" s="232">
        <f>IF(AZ518=1,G518,0)</f>
        <v>0</v>
      </c>
      <c r="BB518" s="232">
        <f>IF(AZ518=2,G518,0)</f>
        <v>0</v>
      </c>
      <c r="BC518" s="232">
        <f>IF(AZ518=3,G518,0)</f>
        <v>0</v>
      </c>
      <c r="BD518" s="232">
        <f>IF(AZ518=4,G518,0)</f>
        <v>0</v>
      </c>
      <c r="BE518" s="232">
        <f>IF(AZ518=5,G518,0)</f>
        <v>0</v>
      </c>
      <c r="CA518" s="259">
        <v>7</v>
      </c>
      <c r="CB518" s="259">
        <v>1002</v>
      </c>
    </row>
    <row r="519" spans="1:80" x14ac:dyDescent="0.2">
      <c r="A519" s="278"/>
      <c r="B519" s="279" t="s">
        <v>101</v>
      </c>
      <c r="C519" s="280" t="s">
        <v>625</v>
      </c>
      <c r="D519" s="281"/>
      <c r="E519" s="282"/>
      <c r="F519" s="283"/>
      <c r="G519" s="284">
        <f>SUM(G501:G518)</f>
        <v>0</v>
      </c>
      <c r="H519" s="285"/>
      <c r="I519" s="286">
        <f>SUM(I501:I518)</f>
        <v>0.75919859999999995</v>
      </c>
      <c r="J519" s="285"/>
      <c r="K519" s="286">
        <f>SUM(K501:K518)</f>
        <v>0</v>
      </c>
      <c r="O519" s="259">
        <v>4</v>
      </c>
      <c r="BA519" s="287">
        <f>SUM(BA501:BA518)</f>
        <v>0</v>
      </c>
      <c r="BB519" s="287">
        <f>SUM(BB501:BB518)</f>
        <v>0</v>
      </c>
      <c r="BC519" s="287">
        <f>SUM(BC501:BC518)</f>
        <v>0</v>
      </c>
      <c r="BD519" s="287">
        <f>SUM(BD501:BD518)</f>
        <v>0</v>
      </c>
      <c r="BE519" s="287">
        <f>SUM(BE501:BE518)</f>
        <v>0</v>
      </c>
    </row>
    <row r="520" spans="1:80" x14ac:dyDescent="0.2">
      <c r="A520" s="249" t="s">
        <v>97</v>
      </c>
      <c r="B520" s="250" t="s">
        <v>635</v>
      </c>
      <c r="C520" s="251" t="s">
        <v>636</v>
      </c>
      <c r="D520" s="252"/>
      <c r="E520" s="253"/>
      <c r="F520" s="253"/>
      <c r="G520" s="254"/>
      <c r="H520" s="255"/>
      <c r="I520" s="256"/>
      <c r="J520" s="257"/>
      <c r="K520" s="258"/>
      <c r="O520" s="259">
        <v>1</v>
      </c>
    </row>
    <row r="521" spans="1:80" x14ac:dyDescent="0.2">
      <c r="A521" s="260">
        <v>104</v>
      </c>
      <c r="B521" s="261" t="s">
        <v>638</v>
      </c>
      <c r="C521" s="262" t="s">
        <v>639</v>
      </c>
      <c r="D521" s="263" t="s">
        <v>334</v>
      </c>
      <c r="E521" s="264">
        <v>10.146050000000001</v>
      </c>
      <c r="F521" s="264">
        <v>0</v>
      </c>
      <c r="G521" s="265">
        <f t="shared" ref="G521:G527" si="0">E521*F521</f>
        <v>0</v>
      </c>
      <c r="H521" s="266">
        <v>0</v>
      </c>
      <c r="I521" s="267">
        <f t="shared" ref="I521:I527" si="1">E521*H521</f>
        <v>0</v>
      </c>
      <c r="J521" s="266"/>
      <c r="K521" s="267">
        <f t="shared" ref="K521:K527" si="2">E521*J521</f>
        <v>0</v>
      </c>
      <c r="O521" s="259">
        <v>2</v>
      </c>
      <c r="AA521" s="232">
        <v>8</v>
      </c>
      <c r="AB521" s="232">
        <v>0</v>
      </c>
      <c r="AC521" s="232">
        <v>3</v>
      </c>
      <c r="AZ521" s="232">
        <v>1</v>
      </c>
      <c r="BA521" s="232">
        <f t="shared" ref="BA521:BA527" si="3">IF(AZ521=1,G521,0)</f>
        <v>0</v>
      </c>
      <c r="BB521" s="232">
        <f t="shared" ref="BB521:BB527" si="4">IF(AZ521=2,G521,0)</f>
        <v>0</v>
      </c>
      <c r="BC521" s="232">
        <f t="shared" ref="BC521:BC527" si="5">IF(AZ521=3,G521,0)</f>
        <v>0</v>
      </c>
      <c r="BD521" s="232">
        <f t="shared" ref="BD521:BD527" si="6">IF(AZ521=4,G521,0)</f>
        <v>0</v>
      </c>
      <c r="BE521" s="232">
        <f t="shared" ref="BE521:BE527" si="7">IF(AZ521=5,G521,0)</f>
        <v>0</v>
      </c>
      <c r="CA521" s="259">
        <v>8</v>
      </c>
      <c r="CB521" s="259">
        <v>0</v>
      </c>
    </row>
    <row r="522" spans="1:80" x14ac:dyDescent="0.2">
      <c r="A522" s="260">
        <v>105</v>
      </c>
      <c r="B522" s="261" t="s">
        <v>640</v>
      </c>
      <c r="C522" s="262" t="s">
        <v>641</v>
      </c>
      <c r="D522" s="263" t="s">
        <v>334</v>
      </c>
      <c r="E522" s="264">
        <v>25.365124999999999</v>
      </c>
      <c r="F522" s="264">
        <v>0</v>
      </c>
      <c r="G522" s="265">
        <f t="shared" si="0"/>
        <v>0</v>
      </c>
      <c r="H522" s="266">
        <v>0</v>
      </c>
      <c r="I522" s="267">
        <f t="shared" si="1"/>
        <v>0</v>
      </c>
      <c r="J522" s="266"/>
      <c r="K522" s="267">
        <f t="shared" si="2"/>
        <v>0</v>
      </c>
      <c r="O522" s="259">
        <v>2</v>
      </c>
      <c r="AA522" s="232">
        <v>8</v>
      </c>
      <c r="AB522" s="232">
        <v>0</v>
      </c>
      <c r="AC522" s="232">
        <v>3</v>
      </c>
      <c r="AZ522" s="232">
        <v>1</v>
      </c>
      <c r="BA522" s="232">
        <f t="shared" si="3"/>
        <v>0</v>
      </c>
      <c r="BB522" s="232">
        <f t="shared" si="4"/>
        <v>0</v>
      </c>
      <c r="BC522" s="232">
        <f t="shared" si="5"/>
        <v>0</v>
      </c>
      <c r="BD522" s="232">
        <f t="shared" si="6"/>
        <v>0</v>
      </c>
      <c r="BE522" s="232">
        <f t="shared" si="7"/>
        <v>0</v>
      </c>
      <c r="CA522" s="259">
        <v>8</v>
      </c>
      <c r="CB522" s="259">
        <v>0</v>
      </c>
    </row>
    <row r="523" spans="1:80" x14ac:dyDescent="0.2">
      <c r="A523" s="260">
        <v>106</v>
      </c>
      <c r="B523" s="261" t="s">
        <v>642</v>
      </c>
      <c r="C523" s="262" t="s">
        <v>643</v>
      </c>
      <c r="D523" s="263" t="s">
        <v>334</v>
      </c>
      <c r="E523" s="264">
        <v>481.93737499999997</v>
      </c>
      <c r="F523" s="264">
        <v>0</v>
      </c>
      <c r="G523" s="265">
        <f t="shared" si="0"/>
        <v>0</v>
      </c>
      <c r="H523" s="266">
        <v>0</v>
      </c>
      <c r="I523" s="267">
        <f t="shared" si="1"/>
        <v>0</v>
      </c>
      <c r="J523" s="266"/>
      <c r="K523" s="267">
        <f t="shared" si="2"/>
        <v>0</v>
      </c>
      <c r="O523" s="259">
        <v>2</v>
      </c>
      <c r="AA523" s="232">
        <v>8</v>
      </c>
      <c r="AB523" s="232">
        <v>0</v>
      </c>
      <c r="AC523" s="232">
        <v>3</v>
      </c>
      <c r="AZ523" s="232">
        <v>1</v>
      </c>
      <c r="BA523" s="232">
        <f t="shared" si="3"/>
        <v>0</v>
      </c>
      <c r="BB523" s="232">
        <f t="shared" si="4"/>
        <v>0</v>
      </c>
      <c r="BC523" s="232">
        <f t="shared" si="5"/>
        <v>0</v>
      </c>
      <c r="BD523" s="232">
        <f t="shared" si="6"/>
        <v>0</v>
      </c>
      <c r="BE523" s="232">
        <f t="shared" si="7"/>
        <v>0</v>
      </c>
      <c r="CA523" s="259">
        <v>8</v>
      </c>
      <c r="CB523" s="259">
        <v>0</v>
      </c>
    </row>
    <row r="524" spans="1:80" x14ac:dyDescent="0.2">
      <c r="A524" s="260">
        <v>107</v>
      </c>
      <c r="B524" s="261" t="s">
        <v>644</v>
      </c>
      <c r="C524" s="262" t="s">
        <v>645</v>
      </c>
      <c r="D524" s="263" t="s">
        <v>334</v>
      </c>
      <c r="E524" s="264">
        <v>25.365124999999999</v>
      </c>
      <c r="F524" s="264">
        <v>0</v>
      </c>
      <c r="G524" s="265">
        <f t="shared" si="0"/>
        <v>0</v>
      </c>
      <c r="H524" s="266">
        <v>0</v>
      </c>
      <c r="I524" s="267">
        <f t="shared" si="1"/>
        <v>0</v>
      </c>
      <c r="J524" s="266"/>
      <c r="K524" s="267">
        <f t="shared" si="2"/>
        <v>0</v>
      </c>
      <c r="O524" s="259">
        <v>2</v>
      </c>
      <c r="AA524" s="232">
        <v>8</v>
      </c>
      <c r="AB524" s="232">
        <v>0</v>
      </c>
      <c r="AC524" s="232">
        <v>3</v>
      </c>
      <c r="AZ524" s="232">
        <v>1</v>
      </c>
      <c r="BA524" s="232">
        <f t="shared" si="3"/>
        <v>0</v>
      </c>
      <c r="BB524" s="232">
        <f t="shared" si="4"/>
        <v>0</v>
      </c>
      <c r="BC524" s="232">
        <f t="shared" si="5"/>
        <v>0</v>
      </c>
      <c r="BD524" s="232">
        <f t="shared" si="6"/>
        <v>0</v>
      </c>
      <c r="BE524" s="232">
        <f t="shared" si="7"/>
        <v>0</v>
      </c>
      <c r="CA524" s="259">
        <v>8</v>
      </c>
      <c r="CB524" s="259">
        <v>0</v>
      </c>
    </row>
    <row r="525" spans="1:80" x14ac:dyDescent="0.2">
      <c r="A525" s="260">
        <v>108</v>
      </c>
      <c r="B525" s="261" t="s">
        <v>646</v>
      </c>
      <c r="C525" s="262" t="s">
        <v>647</v>
      </c>
      <c r="D525" s="263" t="s">
        <v>334</v>
      </c>
      <c r="E525" s="264">
        <v>101.4605</v>
      </c>
      <c r="F525" s="264">
        <v>0</v>
      </c>
      <c r="G525" s="265">
        <f t="shared" si="0"/>
        <v>0</v>
      </c>
      <c r="H525" s="266">
        <v>0</v>
      </c>
      <c r="I525" s="267">
        <f t="shared" si="1"/>
        <v>0</v>
      </c>
      <c r="J525" s="266"/>
      <c r="K525" s="267">
        <f t="shared" si="2"/>
        <v>0</v>
      </c>
      <c r="O525" s="259">
        <v>2</v>
      </c>
      <c r="AA525" s="232">
        <v>8</v>
      </c>
      <c r="AB525" s="232">
        <v>0</v>
      </c>
      <c r="AC525" s="232">
        <v>3</v>
      </c>
      <c r="AZ525" s="232">
        <v>1</v>
      </c>
      <c r="BA525" s="232">
        <f t="shared" si="3"/>
        <v>0</v>
      </c>
      <c r="BB525" s="232">
        <f t="shared" si="4"/>
        <v>0</v>
      </c>
      <c r="BC525" s="232">
        <f t="shared" si="5"/>
        <v>0</v>
      </c>
      <c r="BD525" s="232">
        <f t="shared" si="6"/>
        <v>0</v>
      </c>
      <c r="BE525" s="232">
        <f t="shared" si="7"/>
        <v>0</v>
      </c>
      <c r="CA525" s="259">
        <v>8</v>
      </c>
      <c r="CB525" s="259">
        <v>0</v>
      </c>
    </row>
    <row r="526" spans="1:80" x14ac:dyDescent="0.2">
      <c r="A526" s="260">
        <v>109</v>
      </c>
      <c r="B526" s="261" t="s">
        <v>648</v>
      </c>
      <c r="C526" s="262" t="s">
        <v>649</v>
      </c>
      <c r="D526" s="263" t="s">
        <v>334</v>
      </c>
      <c r="E526" s="264">
        <v>25.365124999999999</v>
      </c>
      <c r="F526" s="264">
        <v>0</v>
      </c>
      <c r="G526" s="265">
        <f t="shared" si="0"/>
        <v>0</v>
      </c>
      <c r="H526" s="266">
        <v>0</v>
      </c>
      <c r="I526" s="267">
        <f t="shared" si="1"/>
        <v>0</v>
      </c>
      <c r="J526" s="266"/>
      <c r="K526" s="267">
        <f t="shared" si="2"/>
        <v>0</v>
      </c>
      <c r="O526" s="259">
        <v>2</v>
      </c>
      <c r="AA526" s="232">
        <v>8</v>
      </c>
      <c r="AB526" s="232">
        <v>0</v>
      </c>
      <c r="AC526" s="232">
        <v>3</v>
      </c>
      <c r="AZ526" s="232">
        <v>1</v>
      </c>
      <c r="BA526" s="232">
        <f t="shared" si="3"/>
        <v>0</v>
      </c>
      <c r="BB526" s="232">
        <f t="shared" si="4"/>
        <v>0</v>
      </c>
      <c r="BC526" s="232">
        <f t="shared" si="5"/>
        <v>0</v>
      </c>
      <c r="BD526" s="232">
        <f t="shared" si="6"/>
        <v>0</v>
      </c>
      <c r="BE526" s="232">
        <f t="shared" si="7"/>
        <v>0</v>
      </c>
      <c r="CA526" s="259">
        <v>8</v>
      </c>
      <c r="CB526" s="259">
        <v>0</v>
      </c>
    </row>
    <row r="527" spans="1:80" x14ac:dyDescent="0.2">
      <c r="A527" s="260">
        <v>110</v>
      </c>
      <c r="B527" s="261" t="s">
        <v>650</v>
      </c>
      <c r="C527" s="262" t="s">
        <v>651</v>
      </c>
      <c r="D527" s="263" t="s">
        <v>334</v>
      </c>
      <c r="E527" s="264">
        <v>25.365124999999999</v>
      </c>
      <c r="F527" s="264">
        <v>0</v>
      </c>
      <c r="G527" s="265">
        <f t="shared" si="0"/>
        <v>0</v>
      </c>
      <c r="H527" s="266">
        <v>0</v>
      </c>
      <c r="I527" s="267">
        <f t="shared" si="1"/>
        <v>0</v>
      </c>
      <c r="J527" s="266"/>
      <c r="K527" s="267">
        <f t="shared" si="2"/>
        <v>0</v>
      </c>
      <c r="O527" s="259">
        <v>2</v>
      </c>
      <c r="AA527" s="232">
        <v>8</v>
      </c>
      <c r="AB527" s="232">
        <v>0</v>
      </c>
      <c r="AC527" s="232">
        <v>3</v>
      </c>
      <c r="AZ527" s="232">
        <v>1</v>
      </c>
      <c r="BA527" s="232">
        <f t="shared" si="3"/>
        <v>0</v>
      </c>
      <c r="BB527" s="232">
        <f t="shared" si="4"/>
        <v>0</v>
      </c>
      <c r="BC527" s="232">
        <f t="shared" si="5"/>
        <v>0</v>
      </c>
      <c r="BD527" s="232">
        <f t="shared" si="6"/>
        <v>0</v>
      </c>
      <c r="BE527" s="232">
        <f t="shared" si="7"/>
        <v>0</v>
      </c>
      <c r="CA527" s="259">
        <v>8</v>
      </c>
      <c r="CB527" s="259">
        <v>0</v>
      </c>
    </row>
    <row r="528" spans="1:80" x14ac:dyDescent="0.2">
      <c r="A528" s="278"/>
      <c r="B528" s="279" t="s">
        <v>101</v>
      </c>
      <c r="C528" s="280" t="s">
        <v>637</v>
      </c>
      <c r="D528" s="281"/>
      <c r="E528" s="282"/>
      <c r="F528" s="283"/>
      <c r="G528" s="284">
        <f>SUM(G520:G527)</f>
        <v>0</v>
      </c>
      <c r="H528" s="285"/>
      <c r="I528" s="286">
        <f>SUM(I520:I527)</f>
        <v>0</v>
      </c>
      <c r="J528" s="285"/>
      <c r="K528" s="286">
        <f>SUM(K520:K527)</f>
        <v>0</v>
      </c>
      <c r="O528" s="259">
        <v>4</v>
      </c>
      <c r="BA528" s="287">
        <f>SUM(BA520:BA527)</f>
        <v>0</v>
      </c>
      <c r="BB528" s="287">
        <f>SUM(BB520:BB527)</f>
        <v>0</v>
      </c>
      <c r="BC528" s="287">
        <f>SUM(BC520:BC527)</f>
        <v>0</v>
      </c>
      <c r="BD528" s="287">
        <f>SUM(BD520:BD527)</f>
        <v>0</v>
      </c>
      <c r="BE528" s="287">
        <f>SUM(BE520:BE527)</f>
        <v>0</v>
      </c>
    </row>
    <row r="529" spans="5:5" x14ac:dyDescent="0.2">
      <c r="E529" s="232"/>
    </row>
    <row r="530" spans="5:5" x14ac:dyDescent="0.2">
      <c r="E530" s="232"/>
    </row>
    <row r="531" spans="5:5" x14ac:dyDescent="0.2">
      <c r="E531" s="232"/>
    </row>
    <row r="532" spans="5:5" x14ac:dyDescent="0.2">
      <c r="E532" s="232"/>
    </row>
    <row r="533" spans="5:5" x14ac:dyDescent="0.2">
      <c r="E533" s="232"/>
    </row>
    <row r="534" spans="5:5" x14ac:dyDescent="0.2">
      <c r="E534" s="232"/>
    </row>
    <row r="535" spans="5:5" x14ac:dyDescent="0.2">
      <c r="E535" s="232"/>
    </row>
    <row r="536" spans="5:5" x14ac:dyDescent="0.2">
      <c r="E536" s="232"/>
    </row>
    <row r="537" spans="5:5" x14ac:dyDescent="0.2">
      <c r="E537" s="232"/>
    </row>
    <row r="538" spans="5:5" x14ac:dyDescent="0.2">
      <c r="E538" s="232"/>
    </row>
    <row r="539" spans="5:5" x14ac:dyDescent="0.2">
      <c r="E539" s="232"/>
    </row>
    <row r="540" spans="5:5" x14ac:dyDescent="0.2">
      <c r="E540" s="232"/>
    </row>
    <row r="541" spans="5:5" x14ac:dyDescent="0.2">
      <c r="E541" s="232"/>
    </row>
    <row r="542" spans="5:5" x14ac:dyDescent="0.2">
      <c r="E542" s="232"/>
    </row>
    <row r="543" spans="5:5" x14ac:dyDescent="0.2">
      <c r="E543" s="232"/>
    </row>
    <row r="544" spans="5:5" x14ac:dyDescent="0.2">
      <c r="E544" s="232"/>
    </row>
    <row r="545" spans="1:7" x14ac:dyDescent="0.2">
      <c r="E545" s="232"/>
    </row>
    <row r="546" spans="1:7" x14ac:dyDescent="0.2">
      <c r="E546" s="232"/>
    </row>
    <row r="547" spans="1:7" x14ac:dyDescent="0.2">
      <c r="E547" s="232"/>
    </row>
    <row r="548" spans="1:7" x14ac:dyDescent="0.2">
      <c r="E548" s="232"/>
    </row>
    <row r="549" spans="1:7" x14ac:dyDescent="0.2">
      <c r="E549" s="232"/>
    </row>
    <row r="550" spans="1:7" x14ac:dyDescent="0.2">
      <c r="E550" s="232"/>
    </row>
    <row r="551" spans="1:7" x14ac:dyDescent="0.2">
      <c r="E551" s="232"/>
    </row>
    <row r="552" spans="1:7" x14ac:dyDescent="0.2">
      <c r="A552" s="277"/>
      <c r="B552" s="277"/>
      <c r="C552" s="277"/>
      <c r="D552" s="277"/>
      <c r="E552" s="277"/>
      <c r="F552" s="277"/>
      <c r="G552" s="277"/>
    </row>
    <row r="553" spans="1:7" x14ac:dyDescent="0.2">
      <c r="A553" s="277"/>
      <c r="B553" s="277"/>
      <c r="C553" s="277"/>
      <c r="D553" s="277"/>
      <c r="E553" s="277"/>
      <c r="F553" s="277"/>
      <c r="G553" s="277"/>
    </row>
    <row r="554" spans="1:7" x14ac:dyDescent="0.2">
      <c r="A554" s="277"/>
      <c r="B554" s="277"/>
      <c r="C554" s="277"/>
      <c r="D554" s="277"/>
      <c r="E554" s="277"/>
      <c r="F554" s="277"/>
      <c r="G554" s="277"/>
    </row>
    <row r="555" spans="1:7" x14ac:dyDescent="0.2">
      <c r="A555" s="277"/>
      <c r="B555" s="277"/>
      <c r="C555" s="277"/>
      <c r="D555" s="277"/>
      <c r="E555" s="277"/>
      <c r="F555" s="277"/>
      <c r="G555" s="277"/>
    </row>
    <row r="556" spans="1:7" x14ac:dyDescent="0.2">
      <c r="E556" s="232"/>
    </row>
    <row r="557" spans="1:7" x14ac:dyDescent="0.2">
      <c r="E557" s="232"/>
    </row>
    <row r="558" spans="1:7" x14ac:dyDescent="0.2">
      <c r="E558" s="232"/>
    </row>
    <row r="559" spans="1:7" x14ac:dyDescent="0.2">
      <c r="E559" s="232"/>
    </row>
    <row r="560" spans="1:7" x14ac:dyDescent="0.2">
      <c r="E560" s="232"/>
    </row>
    <row r="561" spans="5:5" x14ac:dyDescent="0.2">
      <c r="E561" s="232"/>
    </row>
    <row r="562" spans="5:5" x14ac:dyDescent="0.2">
      <c r="E562" s="232"/>
    </row>
    <row r="563" spans="5:5" x14ac:dyDescent="0.2">
      <c r="E563" s="232"/>
    </row>
    <row r="564" spans="5:5" x14ac:dyDescent="0.2">
      <c r="E564" s="232"/>
    </row>
    <row r="565" spans="5:5" x14ac:dyDescent="0.2">
      <c r="E565" s="232"/>
    </row>
    <row r="566" spans="5:5" x14ac:dyDescent="0.2">
      <c r="E566" s="232"/>
    </row>
    <row r="567" spans="5:5" x14ac:dyDescent="0.2">
      <c r="E567" s="232"/>
    </row>
    <row r="568" spans="5:5" x14ac:dyDescent="0.2">
      <c r="E568" s="232"/>
    </row>
    <row r="569" spans="5:5" x14ac:dyDescent="0.2">
      <c r="E569" s="232"/>
    </row>
    <row r="570" spans="5:5" x14ac:dyDescent="0.2">
      <c r="E570" s="232"/>
    </row>
    <row r="571" spans="5:5" x14ac:dyDescent="0.2">
      <c r="E571" s="232"/>
    </row>
    <row r="572" spans="5:5" x14ac:dyDescent="0.2">
      <c r="E572" s="232"/>
    </row>
    <row r="573" spans="5:5" x14ac:dyDescent="0.2">
      <c r="E573" s="232"/>
    </row>
    <row r="574" spans="5:5" x14ac:dyDescent="0.2">
      <c r="E574" s="232"/>
    </row>
    <row r="575" spans="5:5" x14ac:dyDescent="0.2">
      <c r="E575" s="232"/>
    </row>
    <row r="576" spans="5:5" x14ac:dyDescent="0.2">
      <c r="E576" s="232"/>
    </row>
    <row r="577" spans="1:7" x14ac:dyDescent="0.2">
      <c r="E577" s="232"/>
    </row>
    <row r="578" spans="1:7" x14ac:dyDescent="0.2">
      <c r="E578" s="232"/>
    </row>
    <row r="579" spans="1:7" x14ac:dyDescent="0.2">
      <c r="E579" s="232"/>
    </row>
    <row r="580" spans="1:7" x14ac:dyDescent="0.2">
      <c r="E580" s="232"/>
    </row>
    <row r="581" spans="1:7" x14ac:dyDescent="0.2">
      <c r="E581" s="232"/>
    </row>
    <row r="582" spans="1:7" x14ac:dyDescent="0.2">
      <c r="E582" s="232"/>
    </row>
    <row r="583" spans="1:7" x14ac:dyDescent="0.2">
      <c r="E583" s="232"/>
    </row>
    <row r="584" spans="1:7" x14ac:dyDescent="0.2">
      <c r="E584" s="232"/>
    </row>
    <row r="585" spans="1:7" x14ac:dyDescent="0.2">
      <c r="E585" s="232"/>
    </row>
    <row r="586" spans="1:7" x14ac:dyDescent="0.2">
      <c r="E586" s="232"/>
    </row>
    <row r="587" spans="1:7" x14ac:dyDescent="0.2">
      <c r="A587" s="288"/>
      <c r="B587" s="288"/>
    </row>
    <row r="588" spans="1:7" x14ac:dyDescent="0.2">
      <c r="A588" s="277"/>
      <c r="B588" s="277"/>
      <c r="C588" s="289"/>
      <c r="D588" s="289"/>
      <c r="E588" s="290"/>
      <c r="F588" s="289"/>
      <c r="G588" s="291"/>
    </row>
    <row r="589" spans="1:7" x14ac:dyDescent="0.2">
      <c r="A589" s="292"/>
      <c r="B589" s="292"/>
      <c r="C589" s="277"/>
      <c r="D589" s="277"/>
      <c r="E589" s="293"/>
      <c r="F589" s="277"/>
      <c r="G589" s="277"/>
    </row>
    <row r="590" spans="1:7" x14ac:dyDescent="0.2">
      <c r="A590" s="277"/>
      <c r="B590" s="277"/>
      <c r="C590" s="277"/>
      <c r="D590" s="277"/>
      <c r="E590" s="293"/>
      <c r="F590" s="277"/>
      <c r="G590" s="277"/>
    </row>
    <row r="591" spans="1:7" x14ac:dyDescent="0.2">
      <c r="A591" s="277"/>
      <c r="B591" s="277"/>
      <c r="C591" s="277"/>
      <c r="D591" s="277"/>
      <c r="E591" s="293"/>
      <c r="F591" s="277"/>
      <c r="G591" s="277"/>
    </row>
    <row r="592" spans="1:7" x14ac:dyDescent="0.2">
      <c r="A592" s="277"/>
      <c r="B592" s="277"/>
      <c r="C592" s="277"/>
      <c r="D592" s="277"/>
      <c r="E592" s="293"/>
      <c r="F592" s="277"/>
      <c r="G592" s="277"/>
    </row>
    <row r="593" spans="1:7" x14ac:dyDescent="0.2">
      <c r="A593" s="277"/>
      <c r="B593" s="277"/>
      <c r="C593" s="277"/>
      <c r="D593" s="277"/>
      <c r="E593" s="293"/>
      <c r="F593" s="277"/>
      <c r="G593" s="277"/>
    </row>
    <row r="594" spans="1:7" x14ac:dyDescent="0.2">
      <c r="A594" s="277"/>
      <c r="B594" s="277"/>
      <c r="C594" s="277"/>
      <c r="D594" s="277"/>
      <c r="E594" s="293"/>
      <c r="F594" s="277"/>
      <c r="G594" s="277"/>
    </row>
    <row r="595" spans="1:7" x14ac:dyDescent="0.2">
      <c r="A595" s="277"/>
      <c r="B595" s="277"/>
      <c r="C595" s="277"/>
      <c r="D595" s="277"/>
      <c r="E595" s="293"/>
      <c r="F595" s="277"/>
      <c r="G595" s="277"/>
    </row>
    <row r="596" spans="1:7" x14ac:dyDescent="0.2">
      <c r="A596" s="277"/>
      <c r="B596" s="277"/>
      <c r="C596" s="277"/>
      <c r="D596" s="277"/>
      <c r="E596" s="293"/>
      <c r="F596" s="277"/>
      <c r="G596" s="277"/>
    </row>
    <row r="597" spans="1:7" x14ac:dyDescent="0.2">
      <c r="A597" s="277"/>
      <c r="B597" s="277"/>
      <c r="C597" s="277"/>
      <c r="D597" s="277"/>
      <c r="E597" s="293"/>
      <c r="F597" s="277"/>
      <c r="G597" s="277"/>
    </row>
    <row r="598" spans="1:7" x14ac:dyDescent="0.2">
      <c r="A598" s="277"/>
      <c r="B598" s="277"/>
      <c r="C598" s="277"/>
      <c r="D598" s="277"/>
      <c r="E598" s="293"/>
      <c r="F598" s="277"/>
      <c r="G598" s="277"/>
    </row>
    <row r="599" spans="1:7" x14ac:dyDescent="0.2">
      <c r="A599" s="277"/>
      <c r="B599" s="277"/>
      <c r="C599" s="277"/>
      <c r="D599" s="277"/>
      <c r="E599" s="293"/>
      <c r="F599" s="277"/>
      <c r="G599" s="277"/>
    </row>
    <row r="600" spans="1:7" x14ac:dyDescent="0.2">
      <c r="A600" s="277"/>
      <c r="B600" s="277"/>
      <c r="C600" s="277"/>
      <c r="D600" s="277"/>
      <c r="E600" s="293"/>
      <c r="F600" s="277"/>
      <c r="G600" s="277"/>
    </row>
    <row r="601" spans="1:7" x14ac:dyDescent="0.2">
      <c r="A601" s="277"/>
      <c r="B601" s="277"/>
      <c r="C601" s="277"/>
      <c r="D601" s="277"/>
      <c r="E601" s="293"/>
      <c r="F601" s="277"/>
      <c r="G601" s="277"/>
    </row>
  </sheetData>
  <mergeCells count="384">
    <mergeCell ref="C14:D14"/>
    <mergeCell ref="C16:D16"/>
    <mergeCell ref="C17:D17"/>
    <mergeCell ref="C18:D18"/>
    <mergeCell ref="C22:D22"/>
    <mergeCell ref="C23:D23"/>
    <mergeCell ref="C24:D24"/>
    <mergeCell ref="C25:D25"/>
    <mergeCell ref="A1:G1"/>
    <mergeCell ref="A3:B3"/>
    <mergeCell ref="A4:B4"/>
    <mergeCell ref="E4:G4"/>
    <mergeCell ref="C9:D9"/>
    <mergeCell ref="C10:D10"/>
    <mergeCell ref="C12:D12"/>
    <mergeCell ref="C13:D1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7:D57"/>
    <mergeCell ref="C58:D58"/>
    <mergeCell ref="C59:D59"/>
    <mergeCell ref="C60:D60"/>
    <mergeCell ref="C61:D61"/>
    <mergeCell ref="C62:D62"/>
    <mergeCell ref="C50:D50"/>
    <mergeCell ref="C51:D51"/>
    <mergeCell ref="C52:D52"/>
    <mergeCell ref="C53:D53"/>
    <mergeCell ref="C55:D55"/>
    <mergeCell ref="C56:D56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81:D81"/>
    <mergeCell ref="C82:D82"/>
    <mergeCell ref="C83:D83"/>
    <mergeCell ref="C84:D84"/>
    <mergeCell ref="C85:D85"/>
    <mergeCell ref="C87:D87"/>
    <mergeCell ref="C75:D75"/>
    <mergeCell ref="C76:D76"/>
    <mergeCell ref="C77:D77"/>
    <mergeCell ref="C78:D78"/>
    <mergeCell ref="C79:D79"/>
    <mergeCell ref="C80:D80"/>
    <mergeCell ref="C96:D96"/>
    <mergeCell ref="C97:D97"/>
    <mergeCell ref="C98:D98"/>
    <mergeCell ref="C99:D99"/>
    <mergeCell ref="C100:D100"/>
    <mergeCell ref="C101:D101"/>
    <mergeCell ref="C88:D88"/>
    <mergeCell ref="C90:D90"/>
    <mergeCell ref="C91:D91"/>
    <mergeCell ref="C93:D93"/>
    <mergeCell ref="C94:D94"/>
    <mergeCell ref="C95:D95"/>
    <mergeCell ref="C117:D117"/>
    <mergeCell ref="C119:D119"/>
    <mergeCell ref="C120:D120"/>
    <mergeCell ref="C124:D124"/>
    <mergeCell ref="C125:D125"/>
    <mergeCell ref="C126:D126"/>
    <mergeCell ref="C105:D105"/>
    <mergeCell ref="C106:D106"/>
    <mergeCell ref="C108:D108"/>
    <mergeCell ref="C109:D109"/>
    <mergeCell ref="C111:D111"/>
    <mergeCell ref="C112:D112"/>
    <mergeCell ref="C114:D114"/>
    <mergeCell ref="C116:D116"/>
    <mergeCell ref="C142:G142"/>
    <mergeCell ref="C143:D143"/>
    <mergeCell ref="C147:D147"/>
    <mergeCell ref="C148:D148"/>
    <mergeCell ref="C150:D150"/>
    <mergeCell ref="C151:D151"/>
    <mergeCell ref="C130:D130"/>
    <mergeCell ref="C132:D132"/>
    <mergeCell ref="C134:D134"/>
    <mergeCell ref="C135:D135"/>
    <mergeCell ref="C136:D136"/>
    <mergeCell ref="C137:D137"/>
    <mergeCell ref="C138:D138"/>
    <mergeCell ref="C159:D159"/>
    <mergeCell ref="C160:D160"/>
    <mergeCell ref="C162:D162"/>
    <mergeCell ref="C163:D163"/>
    <mergeCell ref="C164:D164"/>
    <mergeCell ref="C165:D165"/>
    <mergeCell ref="C152:D152"/>
    <mergeCell ref="C153:D153"/>
    <mergeCell ref="C154:D154"/>
    <mergeCell ref="C156:D156"/>
    <mergeCell ref="C157:D157"/>
    <mergeCell ref="C158:D158"/>
    <mergeCell ref="C174:D174"/>
    <mergeCell ref="C175:D175"/>
    <mergeCell ref="C176:D176"/>
    <mergeCell ref="C177:D177"/>
    <mergeCell ref="C179:D179"/>
    <mergeCell ref="C180:D180"/>
    <mergeCell ref="C167:D167"/>
    <mergeCell ref="C168:D168"/>
    <mergeCell ref="C169:D169"/>
    <mergeCell ref="C170:D170"/>
    <mergeCell ref="C171:D171"/>
    <mergeCell ref="C173:D173"/>
    <mergeCell ref="C189:D189"/>
    <mergeCell ref="C190:D190"/>
    <mergeCell ref="C191:D191"/>
    <mergeCell ref="C192:D192"/>
    <mergeCell ref="C193:D193"/>
    <mergeCell ref="C195:D195"/>
    <mergeCell ref="C181:D181"/>
    <mergeCell ref="C183:D183"/>
    <mergeCell ref="C184:D184"/>
    <mergeCell ref="C185:D185"/>
    <mergeCell ref="C186:D186"/>
    <mergeCell ref="C187:D187"/>
    <mergeCell ref="C203:D203"/>
    <mergeCell ref="C204:D204"/>
    <mergeCell ref="C206:D206"/>
    <mergeCell ref="C207:D207"/>
    <mergeCell ref="C208:D208"/>
    <mergeCell ref="C209:D209"/>
    <mergeCell ref="C196:D196"/>
    <mergeCell ref="C197:D197"/>
    <mergeCell ref="C198:D198"/>
    <mergeCell ref="C200:D200"/>
    <mergeCell ref="C201:D201"/>
    <mergeCell ref="C202:D202"/>
    <mergeCell ref="C223:D223"/>
    <mergeCell ref="C224:D224"/>
    <mergeCell ref="C225:D225"/>
    <mergeCell ref="C226:D226"/>
    <mergeCell ref="C227:D227"/>
    <mergeCell ref="C228:D228"/>
    <mergeCell ref="C210:D210"/>
    <mergeCell ref="C217:D217"/>
    <mergeCell ref="C218:D218"/>
    <mergeCell ref="C220:D220"/>
    <mergeCell ref="C221:D221"/>
    <mergeCell ref="C222:D222"/>
    <mergeCell ref="C235:D235"/>
    <mergeCell ref="C236:D236"/>
    <mergeCell ref="C237:D237"/>
    <mergeCell ref="C238:D238"/>
    <mergeCell ref="C239:D239"/>
    <mergeCell ref="C240:D240"/>
    <mergeCell ref="C229:D229"/>
    <mergeCell ref="C230:D230"/>
    <mergeCell ref="C231:D231"/>
    <mergeCell ref="C232:D232"/>
    <mergeCell ref="C233:D233"/>
    <mergeCell ref="C234:D234"/>
    <mergeCell ref="C255:D255"/>
    <mergeCell ref="C256:D256"/>
    <mergeCell ref="C257:D257"/>
    <mergeCell ref="C258:D258"/>
    <mergeCell ref="C259:D259"/>
    <mergeCell ref="C261:D261"/>
    <mergeCell ref="C241:D241"/>
    <mergeCell ref="C243:D243"/>
    <mergeCell ref="C248:D248"/>
    <mergeCell ref="C249:D249"/>
    <mergeCell ref="C250:D250"/>
    <mergeCell ref="C251:D251"/>
    <mergeCell ref="C252:D252"/>
    <mergeCell ref="C254:D254"/>
    <mergeCell ref="C270:D270"/>
    <mergeCell ref="C271:D271"/>
    <mergeCell ref="C273:D273"/>
    <mergeCell ref="C274:D274"/>
    <mergeCell ref="C275:D275"/>
    <mergeCell ref="C276:D276"/>
    <mergeCell ref="C262:D262"/>
    <mergeCell ref="C263:D263"/>
    <mergeCell ref="C264:D264"/>
    <mergeCell ref="C266:D266"/>
    <mergeCell ref="C268:D268"/>
    <mergeCell ref="C269:D269"/>
    <mergeCell ref="C283:D283"/>
    <mergeCell ref="C284:D284"/>
    <mergeCell ref="C285:D285"/>
    <mergeCell ref="C286:D286"/>
    <mergeCell ref="C287:D287"/>
    <mergeCell ref="C288:D288"/>
    <mergeCell ref="C277:D277"/>
    <mergeCell ref="C278:D278"/>
    <mergeCell ref="C279:D279"/>
    <mergeCell ref="C280:D280"/>
    <mergeCell ref="C281:D281"/>
    <mergeCell ref="C282:D282"/>
    <mergeCell ref="C297:D297"/>
    <mergeCell ref="C299:D299"/>
    <mergeCell ref="C300:D300"/>
    <mergeCell ref="C302:D302"/>
    <mergeCell ref="C303:D303"/>
    <mergeCell ref="C304:D304"/>
    <mergeCell ref="C290:D290"/>
    <mergeCell ref="C291:D291"/>
    <mergeCell ref="C292:D292"/>
    <mergeCell ref="C293:D293"/>
    <mergeCell ref="C294:D294"/>
    <mergeCell ref="C296:D296"/>
    <mergeCell ref="C311:D311"/>
    <mergeCell ref="C312:D312"/>
    <mergeCell ref="C313:D313"/>
    <mergeCell ref="C314:D314"/>
    <mergeCell ref="C315:D315"/>
    <mergeCell ref="C316:D316"/>
    <mergeCell ref="C305:D305"/>
    <mergeCell ref="C306:D306"/>
    <mergeCell ref="C307:D307"/>
    <mergeCell ref="C308:D308"/>
    <mergeCell ref="C309:D309"/>
    <mergeCell ref="C310:D310"/>
    <mergeCell ref="C329:D329"/>
    <mergeCell ref="C331:D331"/>
    <mergeCell ref="C333:D333"/>
    <mergeCell ref="C335:D335"/>
    <mergeCell ref="C337:D337"/>
    <mergeCell ref="C339:D339"/>
    <mergeCell ref="C317:D317"/>
    <mergeCell ref="C319:D319"/>
    <mergeCell ref="C321:D321"/>
    <mergeCell ref="C323:D323"/>
    <mergeCell ref="C325:D325"/>
    <mergeCell ref="C327:D327"/>
    <mergeCell ref="C352:D352"/>
    <mergeCell ref="C353:D353"/>
    <mergeCell ref="C354:D354"/>
    <mergeCell ref="C355:D355"/>
    <mergeCell ref="C357:D357"/>
    <mergeCell ref="C359:D359"/>
    <mergeCell ref="C341:D341"/>
    <mergeCell ref="C343:D343"/>
    <mergeCell ref="C345:D345"/>
    <mergeCell ref="C347:D347"/>
    <mergeCell ref="C349:D349"/>
    <mergeCell ref="C351:D351"/>
    <mergeCell ref="C368:D368"/>
    <mergeCell ref="C369:D369"/>
    <mergeCell ref="C370:D370"/>
    <mergeCell ref="C371:D371"/>
    <mergeCell ref="C372:D372"/>
    <mergeCell ref="C373:D373"/>
    <mergeCell ref="C360:D360"/>
    <mergeCell ref="C362:D362"/>
    <mergeCell ref="C363:D363"/>
    <mergeCell ref="C365:D365"/>
    <mergeCell ref="C366:D366"/>
    <mergeCell ref="C367:D367"/>
    <mergeCell ref="C380:D380"/>
    <mergeCell ref="C381:D381"/>
    <mergeCell ref="C382:D382"/>
    <mergeCell ref="C384:D384"/>
    <mergeCell ref="C385:D385"/>
    <mergeCell ref="C386:D386"/>
    <mergeCell ref="C374:D374"/>
    <mergeCell ref="C375:D375"/>
    <mergeCell ref="C376:D376"/>
    <mergeCell ref="C377:D377"/>
    <mergeCell ref="C378:D378"/>
    <mergeCell ref="C379:D379"/>
    <mergeCell ref="C398:D398"/>
    <mergeCell ref="C400:D400"/>
    <mergeCell ref="C402:D402"/>
    <mergeCell ref="C404:D404"/>
    <mergeCell ref="C406:D406"/>
    <mergeCell ref="C408:D408"/>
    <mergeCell ref="C387:D387"/>
    <mergeCell ref="C388:D388"/>
    <mergeCell ref="C390:D390"/>
    <mergeCell ref="C392:D392"/>
    <mergeCell ref="C394:D394"/>
    <mergeCell ref="C396:D396"/>
    <mergeCell ref="C422:D422"/>
    <mergeCell ref="C424:D424"/>
    <mergeCell ref="C426:D426"/>
    <mergeCell ref="C428:D428"/>
    <mergeCell ref="C433:D433"/>
    <mergeCell ref="C435:D435"/>
    <mergeCell ref="C410:D410"/>
    <mergeCell ref="C412:D412"/>
    <mergeCell ref="C414:D414"/>
    <mergeCell ref="C416:D416"/>
    <mergeCell ref="C418:D418"/>
    <mergeCell ref="C420:D420"/>
    <mergeCell ref="C450:D450"/>
    <mergeCell ref="C451:D451"/>
    <mergeCell ref="C452:D452"/>
    <mergeCell ref="C453:D453"/>
    <mergeCell ref="C454:D454"/>
    <mergeCell ref="C455:D455"/>
    <mergeCell ref="C439:D439"/>
    <mergeCell ref="C444:D444"/>
    <mergeCell ref="C445:D445"/>
    <mergeCell ref="C446:D446"/>
    <mergeCell ref="C447:D447"/>
    <mergeCell ref="C448:D448"/>
    <mergeCell ref="C463:D463"/>
    <mergeCell ref="C464:D464"/>
    <mergeCell ref="C465:D465"/>
    <mergeCell ref="C466:D466"/>
    <mergeCell ref="C467:D467"/>
    <mergeCell ref="C468:D468"/>
    <mergeCell ref="C457:D457"/>
    <mergeCell ref="C458:D458"/>
    <mergeCell ref="C459:D459"/>
    <mergeCell ref="C460:D460"/>
    <mergeCell ref="C461:D461"/>
    <mergeCell ref="C462:D462"/>
    <mergeCell ref="C475:D475"/>
    <mergeCell ref="C476:D476"/>
    <mergeCell ref="C477:D477"/>
    <mergeCell ref="C478:D478"/>
    <mergeCell ref="C479:D479"/>
    <mergeCell ref="C480:D480"/>
    <mergeCell ref="C469:D469"/>
    <mergeCell ref="C470:D470"/>
    <mergeCell ref="C471:D471"/>
    <mergeCell ref="C472:D472"/>
    <mergeCell ref="C473:D473"/>
    <mergeCell ref="C474:D474"/>
    <mergeCell ref="C488:D488"/>
    <mergeCell ref="C489:D489"/>
    <mergeCell ref="C490:D490"/>
    <mergeCell ref="C495:D495"/>
    <mergeCell ref="C496:D496"/>
    <mergeCell ref="C498:D498"/>
    <mergeCell ref="C499:D499"/>
    <mergeCell ref="C481:D481"/>
    <mergeCell ref="C482:D482"/>
    <mergeCell ref="C483:D483"/>
    <mergeCell ref="C485:D485"/>
    <mergeCell ref="C486:D486"/>
    <mergeCell ref="C487:D487"/>
    <mergeCell ref="C511:D511"/>
    <mergeCell ref="C512:D512"/>
    <mergeCell ref="C513:D513"/>
    <mergeCell ref="C514:D514"/>
    <mergeCell ref="C516:D516"/>
    <mergeCell ref="C517:D517"/>
    <mergeCell ref="C503:D503"/>
    <mergeCell ref="C504:D504"/>
    <mergeCell ref="C505:D505"/>
    <mergeCell ref="C506:D506"/>
    <mergeCell ref="C507:D507"/>
    <mergeCell ref="C508:D508"/>
    <mergeCell ref="C509:D509"/>
    <mergeCell ref="C510:D510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zoomScaleNormal="100" workbookViewId="0">
      <selection activeCell="F29" sqref="F29"/>
    </sheetView>
  </sheetViews>
  <sheetFormatPr defaultColWidth="9.140625"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93" t="s">
        <v>102</v>
      </c>
      <c r="B1" s="94"/>
      <c r="C1" s="94"/>
      <c r="D1" s="94"/>
      <c r="E1" s="94"/>
      <c r="F1" s="94"/>
      <c r="G1" s="94"/>
    </row>
    <row r="2" spans="1:57" ht="12.75" customHeight="1" x14ac:dyDescent="0.2">
      <c r="A2" s="95" t="s">
        <v>32</v>
      </c>
      <c r="B2" s="96"/>
      <c r="C2" s="97" t="s">
        <v>110</v>
      </c>
      <c r="D2" s="97" t="s">
        <v>659</v>
      </c>
      <c r="E2" s="98"/>
      <c r="F2" s="99" t="s">
        <v>33</v>
      </c>
      <c r="G2" s="100"/>
    </row>
    <row r="3" spans="1:57" ht="3" hidden="1" customHeight="1" x14ac:dyDescent="0.2">
      <c r="A3" s="101"/>
      <c r="B3" s="102"/>
      <c r="C3" s="103"/>
      <c r="D3" s="103"/>
      <c r="E3" s="104"/>
      <c r="F3" s="105"/>
      <c r="G3" s="106"/>
    </row>
    <row r="4" spans="1:57" ht="12" customHeight="1" x14ac:dyDescent="0.2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 x14ac:dyDescent="0.2">
      <c r="A5" s="109" t="s">
        <v>658</v>
      </c>
      <c r="B5" s="110"/>
      <c r="C5" s="111" t="s">
        <v>659</v>
      </c>
      <c r="D5" s="112"/>
      <c r="E5" s="110"/>
      <c r="F5" s="105" t="s">
        <v>36</v>
      </c>
      <c r="G5" s="106"/>
    </row>
    <row r="6" spans="1:57" ht="12.95" customHeight="1" x14ac:dyDescent="0.2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 x14ac:dyDescent="0.2">
      <c r="A7" s="116" t="s">
        <v>104</v>
      </c>
      <c r="B7" s="117"/>
      <c r="C7" s="118" t="s">
        <v>105</v>
      </c>
      <c r="D7" s="119"/>
      <c r="E7" s="119"/>
      <c r="F7" s="120" t="s">
        <v>39</v>
      </c>
      <c r="G7" s="114">
        <f>IF(G6=0,,ROUND((F30+F32)/G6,1))</f>
        <v>0</v>
      </c>
    </row>
    <row r="8" spans="1:57" x14ac:dyDescent="0.2">
      <c r="A8" s="121" t="s">
        <v>40</v>
      </c>
      <c r="B8" s="105"/>
      <c r="C8" s="312"/>
      <c r="D8" s="312"/>
      <c r="E8" s="313"/>
      <c r="F8" s="122" t="s">
        <v>41</v>
      </c>
      <c r="G8" s="123"/>
      <c r="H8" s="124"/>
      <c r="I8" s="125"/>
    </row>
    <row r="9" spans="1:57" x14ac:dyDescent="0.2">
      <c r="A9" s="121" t="s">
        <v>42</v>
      </c>
      <c r="B9" s="105"/>
      <c r="C9" s="312"/>
      <c r="D9" s="312"/>
      <c r="E9" s="313"/>
      <c r="F9" s="105"/>
      <c r="G9" s="126"/>
      <c r="H9" s="127"/>
    </row>
    <row r="10" spans="1:57" x14ac:dyDescent="0.2">
      <c r="A10" s="121" t="s">
        <v>43</v>
      </c>
      <c r="B10" s="105"/>
      <c r="C10" s="312" t="s">
        <v>656</v>
      </c>
      <c r="D10" s="312"/>
      <c r="E10" s="312"/>
      <c r="F10" s="128"/>
      <c r="G10" s="129"/>
      <c r="H10" s="130"/>
    </row>
    <row r="11" spans="1:57" ht="13.5" customHeight="1" x14ac:dyDescent="0.2">
      <c r="A11" s="121" t="s">
        <v>44</v>
      </c>
      <c r="B11" s="105"/>
      <c r="C11" s="312"/>
      <c r="D11" s="312"/>
      <c r="E11" s="312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 x14ac:dyDescent="0.2">
      <c r="A12" s="134" t="s">
        <v>46</v>
      </c>
      <c r="B12" s="102"/>
      <c r="C12" s="314"/>
      <c r="D12" s="314"/>
      <c r="E12" s="314"/>
      <c r="F12" s="135" t="s">
        <v>47</v>
      </c>
      <c r="G12" s="136"/>
      <c r="H12" s="127"/>
    </row>
    <row r="13" spans="1:57" ht="28.5" customHeight="1" thickBot="1" x14ac:dyDescent="0.25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 x14ac:dyDescent="0.25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 x14ac:dyDescent="0.2">
      <c r="A15" s="146"/>
      <c r="B15" s="147" t="s">
        <v>51</v>
      </c>
      <c r="C15" s="148">
        <f>'02 01O Rek'!E26</f>
        <v>0</v>
      </c>
      <c r="D15" s="149" t="str">
        <f>'02 01O Rek'!A31</f>
        <v>Zařízení staveniště</v>
      </c>
      <c r="E15" s="150"/>
      <c r="F15" s="151"/>
      <c r="G15" s="148">
        <f>'02 01O Rek'!I31</f>
        <v>0</v>
      </c>
    </row>
    <row r="16" spans="1:57" ht="15.95" customHeight="1" x14ac:dyDescent="0.2">
      <c r="A16" s="146" t="s">
        <v>52</v>
      </c>
      <c r="B16" s="147" t="s">
        <v>53</v>
      </c>
      <c r="C16" s="148">
        <f>'02 01O Rek'!F26</f>
        <v>0</v>
      </c>
      <c r="D16" s="101" t="str">
        <f>'02 01O Rek'!A32</f>
        <v>Energie stavby (voda, elektřina, plyn, ...)</v>
      </c>
      <c r="E16" s="152"/>
      <c r="F16" s="153"/>
      <c r="G16" s="148">
        <f>'02 01O Rek'!I32</f>
        <v>0</v>
      </c>
    </row>
    <row r="17" spans="1:7" ht="15.95" customHeight="1" x14ac:dyDescent="0.2">
      <c r="A17" s="146" t="s">
        <v>54</v>
      </c>
      <c r="B17" s="147" t="s">
        <v>55</v>
      </c>
      <c r="C17" s="148">
        <f>'02 01O Rek'!H26</f>
        <v>0</v>
      </c>
      <c r="D17" s="101" t="str">
        <f>'02 01O Rek'!A33</f>
        <v>Zkoušky a revize</v>
      </c>
      <c r="E17" s="152"/>
      <c r="F17" s="153"/>
      <c r="G17" s="148">
        <f>'02 01O Rek'!I33</f>
        <v>0</v>
      </c>
    </row>
    <row r="18" spans="1:7" ht="15.95" customHeight="1" x14ac:dyDescent="0.2">
      <c r="A18" s="154" t="s">
        <v>56</v>
      </c>
      <c r="B18" s="155" t="s">
        <v>57</v>
      </c>
      <c r="C18" s="148">
        <f>'02 01O Rek'!G26</f>
        <v>0</v>
      </c>
      <c r="D18" s="101"/>
      <c r="E18" s="152"/>
      <c r="F18" s="153"/>
      <c r="G18" s="148"/>
    </row>
    <row r="19" spans="1:7" ht="15.95" customHeight="1" x14ac:dyDescent="0.2">
      <c r="A19" s="156" t="s">
        <v>58</v>
      </c>
      <c r="B19" s="147"/>
      <c r="C19" s="148">
        <f>SUM(C15:C18)</f>
        <v>0</v>
      </c>
      <c r="D19" s="101"/>
      <c r="E19" s="152"/>
      <c r="F19" s="153"/>
      <c r="G19" s="148"/>
    </row>
    <row r="20" spans="1:7" ht="15.95" customHeight="1" x14ac:dyDescent="0.2">
      <c r="A20" s="156"/>
      <c r="B20" s="147"/>
      <c r="C20" s="148"/>
      <c r="D20" s="101"/>
      <c r="E20" s="152"/>
      <c r="F20" s="153"/>
      <c r="G20" s="148"/>
    </row>
    <row r="21" spans="1:7" ht="15.95" customHeight="1" x14ac:dyDescent="0.2">
      <c r="A21" s="156" t="s">
        <v>29</v>
      </c>
      <c r="B21" s="147"/>
      <c r="C21" s="148">
        <f>'02 01O Rek'!I26</f>
        <v>0</v>
      </c>
      <c r="D21" s="101"/>
      <c r="E21" s="152"/>
      <c r="F21" s="153"/>
      <c r="G21" s="148"/>
    </row>
    <row r="22" spans="1:7" ht="15.95" customHeight="1" x14ac:dyDescent="0.2">
      <c r="A22" s="157" t="s">
        <v>59</v>
      </c>
      <c r="B22" s="127"/>
      <c r="C22" s="148">
        <f>C19+C21</f>
        <v>0</v>
      </c>
      <c r="D22" s="101" t="s">
        <v>60</v>
      </c>
      <c r="E22" s="152"/>
      <c r="F22" s="153"/>
      <c r="G22" s="148">
        <f>G23-SUM(G15:G21)</f>
        <v>0</v>
      </c>
    </row>
    <row r="23" spans="1:7" ht="15.95" customHeight="1" thickBot="1" x14ac:dyDescent="0.25">
      <c r="A23" s="315" t="s">
        <v>61</v>
      </c>
      <c r="B23" s="316"/>
      <c r="C23" s="158">
        <f>C22+G23</f>
        <v>0</v>
      </c>
      <c r="D23" s="159" t="s">
        <v>62</v>
      </c>
      <c r="E23" s="160"/>
      <c r="F23" s="161"/>
      <c r="G23" s="148">
        <f>'02 01O Rek'!H34</f>
        <v>0</v>
      </c>
    </row>
    <row r="24" spans="1:7" x14ac:dyDescent="0.2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 x14ac:dyDescent="0.2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 x14ac:dyDescent="0.2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 x14ac:dyDescent="0.2">
      <c r="A27" s="157"/>
      <c r="B27" s="171"/>
      <c r="C27" s="167"/>
      <c r="D27" s="127"/>
      <c r="F27" s="168"/>
      <c r="G27" s="169"/>
    </row>
    <row r="28" spans="1:7" x14ac:dyDescent="0.2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 x14ac:dyDescent="0.2">
      <c r="A29" s="157"/>
      <c r="B29" s="127"/>
      <c r="C29" s="173"/>
      <c r="D29" s="174"/>
      <c r="E29" s="173"/>
      <c r="F29" s="127"/>
      <c r="G29" s="169"/>
    </row>
    <row r="30" spans="1:7" x14ac:dyDescent="0.2">
      <c r="A30" s="175" t="s">
        <v>11</v>
      </c>
      <c r="B30" s="176"/>
      <c r="C30" s="177">
        <v>21</v>
      </c>
      <c r="D30" s="176" t="s">
        <v>70</v>
      </c>
      <c r="E30" s="178"/>
      <c r="F30" s="307">
        <f>C23-F32</f>
        <v>0</v>
      </c>
      <c r="G30" s="308"/>
    </row>
    <row r="31" spans="1:7" x14ac:dyDescent="0.2">
      <c r="A31" s="175" t="s">
        <v>71</v>
      </c>
      <c r="B31" s="176"/>
      <c r="C31" s="177">
        <f>C30</f>
        <v>21</v>
      </c>
      <c r="D31" s="176" t="s">
        <v>72</v>
      </c>
      <c r="E31" s="178"/>
      <c r="F31" s="307">
        <f>ROUND(PRODUCT(F30,C31/100),0)</f>
        <v>0</v>
      </c>
      <c r="G31" s="308"/>
    </row>
    <row r="32" spans="1:7" x14ac:dyDescent="0.2">
      <c r="A32" s="175" t="s">
        <v>11</v>
      </c>
      <c r="B32" s="176"/>
      <c r="C32" s="177">
        <v>0</v>
      </c>
      <c r="D32" s="176" t="s">
        <v>72</v>
      </c>
      <c r="E32" s="178"/>
      <c r="F32" s="307">
        <v>0</v>
      </c>
      <c r="G32" s="308"/>
    </row>
    <row r="33" spans="1:8" x14ac:dyDescent="0.2">
      <c r="A33" s="175" t="s">
        <v>71</v>
      </c>
      <c r="B33" s="179"/>
      <c r="C33" s="180">
        <f>C32</f>
        <v>0</v>
      </c>
      <c r="D33" s="176" t="s">
        <v>72</v>
      </c>
      <c r="E33" s="153"/>
      <c r="F33" s="307">
        <f>ROUND(PRODUCT(F32,C33/100),0)</f>
        <v>0</v>
      </c>
      <c r="G33" s="308"/>
    </row>
    <row r="34" spans="1:8" s="184" customFormat="1" ht="19.5" customHeight="1" thickBot="1" x14ac:dyDescent="0.3">
      <c r="A34" s="181" t="s">
        <v>73</v>
      </c>
      <c r="B34" s="182"/>
      <c r="C34" s="182"/>
      <c r="D34" s="182"/>
      <c r="E34" s="183"/>
      <c r="F34" s="309">
        <f>ROUND(SUM(F30:F33),0)</f>
        <v>0</v>
      </c>
      <c r="G34" s="310"/>
    </row>
    <row r="36" spans="1:8" x14ac:dyDescent="0.2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1" t="s">
        <v>655</v>
      </c>
      <c r="C37" s="311"/>
      <c r="D37" s="311"/>
      <c r="E37" s="311"/>
      <c r="F37" s="311"/>
      <c r="G37" s="311"/>
      <c r="H37" s="1" t="s">
        <v>1</v>
      </c>
    </row>
    <row r="38" spans="1:8" ht="12.75" customHeight="1" x14ac:dyDescent="0.2">
      <c r="A38" s="185"/>
      <c r="B38" s="311"/>
      <c r="C38" s="311"/>
      <c r="D38" s="311"/>
      <c r="E38" s="311"/>
      <c r="F38" s="311"/>
      <c r="G38" s="311"/>
      <c r="H38" s="1" t="s">
        <v>1</v>
      </c>
    </row>
    <row r="39" spans="1:8" x14ac:dyDescent="0.2">
      <c r="A39" s="185"/>
      <c r="B39" s="311"/>
      <c r="C39" s="311"/>
      <c r="D39" s="311"/>
      <c r="E39" s="311"/>
      <c r="F39" s="311"/>
      <c r="G39" s="311"/>
      <c r="H39" s="1" t="s">
        <v>1</v>
      </c>
    </row>
    <row r="40" spans="1:8" x14ac:dyDescent="0.2">
      <c r="A40" s="185"/>
      <c r="B40" s="311"/>
      <c r="C40" s="311"/>
      <c r="D40" s="311"/>
      <c r="E40" s="311"/>
      <c r="F40" s="311"/>
      <c r="G40" s="311"/>
      <c r="H40" s="1" t="s">
        <v>1</v>
      </c>
    </row>
    <row r="41" spans="1:8" x14ac:dyDescent="0.2">
      <c r="A41" s="185"/>
      <c r="B41" s="311"/>
      <c r="C41" s="311"/>
      <c r="D41" s="311"/>
      <c r="E41" s="311"/>
      <c r="F41" s="311"/>
      <c r="G41" s="311"/>
      <c r="H41" s="1" t="s">
        <v>1</v>
      </c>
    </row>
    <row r="42" spans="1:8" x14ac:dyDescent="0.2">
      <c r="A42" s="185"/>
      <c r="B42" s="311"/>
      <c r="C42" s="311"/>
      <c r="D42" s="311"/>
      <c r="E42" s="311"/>
      <c r="F42" s="311"/>
      <c r="G42" s="311"/>
      <c r="H42" s="1" t="s">
        <v>1</v>
      </c>
    </row>
    <row r="43" spans="1:8" x14ac:dyDescent="0.2">
      <c r="A43" s="185"/>
      <c r="B43" s="311"/>
      <c r="C43" s="311"/>
      <c r="D43" s="311"/>
      <c r="E43" s="311"/>
      <c r="F43" s="311"/>
      <c r="G43" s="311"/>
      <c r="H43" s="1" t="s">
        <v>1</v>
      </c>
    </row>
    <row r="44" spans="1:8" ht="12.75" customHeight="1" x14ac:dyDescent="0.2">
      <c r="A44" s="185"/>
      <c r="B44" s="311"/>
      <c r="C44" s="311"/>
      <c r="D44" s="311"/>
      <c r="E44" s="311"/>
      <c r="F44" s="311"/>
      <c r="G44" s="311"/>
      <c r="H44" s="1" t="s">
        <v>1</v>
      </c>
    </row>
    <row r="45" spans="1:8" ht="12.75" customHeight="1" x14ac:dyDescent="0.2">
      <c r="A45" s="185"/>
      <c r="B45" s="311"/>
      <c r="C45" s="311"/>
      <c r="D45" s="311"/>
      <c r="E45" s="311"/>
      <c r="F45" s="311"/>
      <c r="G45" s="311"/>
      <c r="H45" s="1" t="s">
        <v>1</v>
      </c>
    </row>
    <row r="46" spans="1:8" x14ac:dyDescent="0.2">
      <c r="B46" s="306"/>
      <c r="C46" s="306"/>
      <c r="D46" s="306"/>
      <c r="E46" s="306"/>
      <c r="F46" s="306"/>
      <c r="G46" s="306"/>
    </row>
    <row r="47" spans="1:8" x14ac:dyDescent="0.2">
      <c r="B47" s="306"/>
      <c r="C47" s="306"/>
      <c r="D47" s="306"/>
      <c r="E47" s="306"/>
      <c r="F47" s="306"/>
      <c r="G47" s="306"/>
    </row>
    <row r="48" spans="1:8" x14ac:dyDescent="0.2">
      <c r="B48" s="306"/>
      <c r="C48" s="306"/>
      <c r="D48" s="306"/>
      <c r="E48" s="306"/>
      <c r="F48" s="306"/>
      <c r="G48" s="306"/>
    </row>
    <row r="49" spans="2:7" x14ac:dyDescent="0.2">
      <c r="B49" s="306"/>
      <c r="C49" s="306"/>
      <c r="D49" s="306"/>
      <c r="E49" s="306"/>
      <c r="F49" s="306"/>
      <c r="G49" s="306"/>
    </row>
    <row r="50" spans="2:7" x14ac:dyDescent="0.2">
      <c r="B50" s="306"/>
      <c r="C50" s="306"/>
      <c r="D50" s="306"/>
      <c r="E50" s="306"/>
      <c r="F50" s="306"/>
      <c r="G50" s="306"/>
    </row>
    <row r="51" spans="2:7" x14ac:dyDescent="0.2">
      <c r="B51" s="306"/>
      <c r="C51" s="306"/>
      <c r="D51" s="306"/>
      <c r="E51" s="306"/>
      <c r="F51" s="306"/>
      <c r="G51" s="306"/>
    </row>
  </sheetData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85"/>
  <sheetViews>
    <sheetView workbookViewId="0">
      <selection sqref="A1:B1"/>
    </sheetView>
  </sheetViews>
  <sheetFormatPr defaultColWidth="9.140625"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17" t="s">
        <v>2</v>
      </c>
      <c r="B1" s="318"/>
      <c r="C1" s="186" t="s">
        <v>106</v>
      </c>
      <c r="D1" s="187"/>
      <c r="E1" s="188"/>
      <c r="F1" s="187"/>
      <c r="G1" s="189" t="s">
        <v>75</v>
      </c>
      <c r="H1" s="190" t="s">
        <v>110</v>
      </c>
      <c r="I1" s="191"/>
    </row>
    <row r="2" spans="1:9" ht="13.5" thickBot="1" x14ac:dyDescent="0.25">
      <c r="A2" s="319" t="s">
        <v>76</v>
      </c>
      <c r="B2" s="320"/>
      <c r="C2" s="192" t="s">
        <v>660</v>
      </c>
      <c r="D2" s="193"/>
      <c r="E2" s="194"/>
      <c r="F2" s="193"/>
      <c r="G2" s="321" t="s">
        <v>659</v>
      </c>
      <c r="H2" s="322"/>
      <c r="I2" s="323"/>
    </row>
    <row r="3" spans="1:9" ht="13.5" thickTop="1" x14ac:dyDescent="0.2">
      <c r="F3" s="127"/>
    </row>
    <row r="4" spans="1:9" ht="19.5" customHeight="1" x14ac:dyDescent="0.25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9" ht="13.5" thickBot="1" x14ac:dyDescent="0.25"/>
    <row r="6" spans="1:9" s="127" customFormat="1" ht="13.5" thickBot="1" x14ac:dyDescent="0.25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9" s="127" customFormat="1" x14ac:dyDescent="0.2">
      <c r="A7" s="294" t="str">
        <f>'02 01O Pol'!B7</f>
        <v>1</v>
      </c>
      <c r="B7" s="62" t="str">
        <f>'02 01O Pol'!C7</f>
        <v>Zemní práce</v>
      </c>
      <c r="D7" s="204"/>
      <c r="E7" s="295">
        <f>'02 01O Pol'!BA16</f>
        <v>0</v>
      </c>
      <c r="F7" s="296">
        <f>'02 01O Pol'!BB16</f>
        <v>0</v>
      </c>
      <c r="G7" s="296">
        <f>'02 01O Pol'!BC16</f>
        <v>0</v>
      </c>
      <c r="H7" s="296">
        <f>'02 01O Pol'!BD16</f>
        <v>0</v>
      </c>
      <c r="I7" s="297">
        <f>'02 01O Pol'!BE16</f>
        <v>0</v>
      </c>
    </row>
    <row r="8" spans="1:9" s="127" customFormat="1" x14ac:dyDescent="0.2">
      <c r="A8" s="294" t="str">
        <f>'02 01O Pol'!B17</f>
        <v>3</v>
      </c>
      <c r="B8" s="62" t="str">
        <f>'02 01O Pol'!C17</f>
        <v>Svislé a kompletní konstrukce</v>
      </c>
      <c r="D8" s="204"/>
      <c r="E8" s="295">
        <f>'02 01O Pol'!BA24</f>
        <v>0</v>
      </c>
      <c r="F8" s="296">
        <f>'02 01O Pol'!BB24</f>
        <v>0</v>
      </c>
      <c r="G8" s="296">
        <f>'02 01O Pol'!BC24</f>
        <v>0</v>
      </c>
      <c r="H8" s="296">
        <f>'02 01O Pol'!BD24</f>
        <v>0</v>
      </c>
      <c r="I8" s="297">
        <f>'02 01O Pol'!BE24</f>
        <v>0</v>
      </c>
    </row>
    <row r="9" spans="1:9" s="127" customFormat="1" x14ac:dyDescent="0.2">
      <c r="A9" s="294" t="str">
        <f>'02 01O Pol'!B25</f>
        <v>5</v>
      </c>
      <c r="B9" s="62" t="str">
        <f>'02 01O Pol'!C25</f>
        <v>Komunikace</v>
      </c>
      <c r="D9" s="204"/>
      <c r="E9" s="295">
        <f>'02 01O Pol'!BA41</f>
        <v>0</v>
      </c>
      <c r="F9" s="296">
        <f>'02 01O Pol'!BB41</f>
        <v>0</v>
      </c>
      <c r="G9" s="296">
        <f>'02 01O Pol'!BC41</f>
        <v>0</v>
      </c>
      <c r="H9" s="296">
        <f>'02 01O Pol'!BD41</f>
        <v>0</v>
      </c>
      <c r="I9" s="297">
        <f>'02 01O Pol'!BE41</f>
        <v>0</v>
      </c>
    </row>
    <row r="10" spans="1:9" s="127" customFormat="1" x14ac:dyDescent="0.2">
      <c r="A10" s="294" t="str">
        <f>'02 01O Pol'!B42</f>
        <v>61</v>
      </c>
      <c r="B10" s="62" t="str">
        <f>'02 01O Pol'!C42</f>
        <v>Upravy povrchů vnitřní</v>
      </c>
      <c r="D10" s="204"/>
      <c r="E10" s="295">
        <f>'02 01O Pol'!BA51</f>
        <v>0</v>
      </c>
      <c r="F10" s="296">
        <f>'02 01O Pol'!BB51</f>
        <v>0</v>
      </c>
      <c r="G10" s="296">
        <f>'02 01O Pol'!BC51</f>
        <v>0</v>
      </c>
      <c r="H10" s="296">
        <f>'02 01O Pol'!BD51</f>
        <v>0</v>
      </c>
      <c r="I10" s="297">
        <f>'02 01O Pol'!BE51</f>
        <v>0</v>
      </c>
    </row>
    <row r="11" spans="1:9" s="127" customFormat="1" x14ac:dyDescent="0.2">
      <c r="A11" s="294" t="str">
        <f>'02 01O Pol'!B52</f>
        <v>62</v>
      </c>
      <c r="B11" s="62" t="str">
        <f>'02 01O Pol'!C52</f>
        <v>Úpravy povrchů vnější</v>
      </c>
      <c r="D11" s="204"/>
      <c r="E11" s="295">
        <f>'02 01O Pol'!BA56</f>
        <v>0</v>
      </c>
      <c r="F11" s="296">
        <f>'02 01O Pol'!BB56</f>
        <v>0</v>
      </c>
      <c r="G11" s="296">
        <f>'02 01O Pol'!BC56</f>
        <v>0</v>
      </c>
      <c r="H11" s="296">
        <f>'02 01O Pol'!BD56</f>
        <v>0</v>
      </c>
      <c r="I11" s="297">
        <f>'02 01O Pol'!BE56</f>
        <v>0</v>
      </c>
    </row>
    <row r="12" spans="1:9" s="127" customFormat="1" x14ac:dyDescent="0.2">
      <c r="A12" s="294" t="str">
        <f>'02 01O Pol'!B57</f>
        <v>63</v>
      </c>
      <c r="B12" s="62" t="str">
        <f>'02 01O Pol'!C57</f>
        <v>Podlahy a podlahové konstrukce</v>
      </c>
      <c r="D12" s="204"/>
      <c r="E12" s="295">
        <f>'02 01O Pol'!BA85</f>
        <v>0</v>
      </c>
      <c r="F12" s="296">
        <f>'02 01O Pol'!BB85</f>
        <v>0</v>
      </c>
      <c r="G12" s="296">
        <f>'02 01O Pol'!BC85</f>
        <v>0</v>
      </c>
      <c r="H12" s="296">
        <f>'02 01O Pol'!BD85</f>
        <v>0</v>
      </c>
      <c r="I12" s="297">
        <f>'02 01O Pol'!BE85</f>
        <v>0</v>
      </c>
    </row>
    <row r="13" spans="1:9" s="127" customFormat="1" x14ac:dyDescent="0.2">
      <c r="A13" s="294" t="str">
        <f>'02 01O Pol'!B86</f>
        <v>9</v>
      </c>
      <c r="B13" s="62" t="str">
        <f>'02 01O Pol'!C86</f>
        <v>Ostatní konstrukce, bourání</v>
      </c>
      <c r="D13" s="204"/>
      <c r="E13" s="295">
        <f>'02 01O Pol'!BA91</f>
        <v>0</v>
      </c>
      <c r="F13" s="296">
        <f>'02 01O Pol'!BB91</f>
        <v>0</v>
      </c>
      <c r="G13" s="296">
        <f>'02 01O Pol'!BC91</f>
        <v>0</v>
      </c>
      <c r="H13" s="296">
        <f>'02 01O Pol'!BD91</f>
        <v>0</v>
      </c>
      <c r="I13" s="297">
        <f>'02 01O Pol'!BE91</f>
        <v>0</v>
      </c>
    </row>
    <row r="14" spans="1:9" s="127" customFormat="1" x14ac:dyDescent="0.2">
      <c r="A14" s="294" t="str">
        <f>'02 01O Pol'!B92</f>
        <v>95</v>
      </c>
      <c r="B14" s="62" t="str">
        <f>'02 01O Pol'!C92</f>
        <v>Dokončovací konstrukce na pozemních stavbách</v>
      </c>
      <c r="D14" s="204"/>
      <c r="E14" s="295">
        <f>'02 01O Pol'!BA96</f>
        <v>0</v>
      </c>
      <c r="F14" s="296">
        <f>'02 01O Pol'!BB96</f>
        <v>0</v>
      </c>
      <c r="G14" s="296">
        <f>'02 01O Pol'!BC96</f>
        <v>0</v>
      </c>
      <c r="H14" s="296">
        <f>'02 01O Pol'!BD96</f>
        <v>0</v>
      </c>
      <c r="I14" s="297">
        <f>'02 01O Pol'!BE96</f>
        <v>0</v>
      </c>
    </row>
    <row r="15" spans="1:9" s="127" customFormat="1" x14ac:dyDescent="0.2">
      <c r="A15" s="294" t="str">
        <f>'02 01O Pol'!B97</f>
        <v>96</v>
      </c>
      <c r="B15" s="62" t="str">
        <f>'02 01O Pol'!C97</f>
        <v>Bourání konstrukcí</v>
      </c>
      <c r="D15" s="204"/>
      <c r="E15" s="295">
        <f>'02 01O Pol'!BA106</f>
        <v>0</v>
      </c>
      <c r="F15" s="296">
        <f>'02 01O Pol'!BB106</f>
        <v>0</v>
      </c>
      <c r="G15" s="296">
        <f>'02 01O Pol'!BC106</f>
        <v>0</v>
      </c>
      <c r="H15" s="296">
        <f>'02 01O Pol'!BD106</f>
        <v>0</v>
      </c>
      <c r="I15" s="297">
        <f>'02 01O Pol'!BE106</f>
        <v>0</v>
      </c>
    </row>
    <row r="16" spans="1:9" s="127" customFormat="1" x14ac:dyDescent="0.2">
      <c r="A16" s="294" t="str">
        <f>'02 01O Pol'!B107</f>
        <v>97</v>
      </c>
      <c r="B16" s="62" t="str">
        <f>'02 01O Pol'!C107</f>
        <v>Prorážení otvorů</v>
      </c>
      <c r="D16" s="204"/>
      <c r="E16" s="295">
        <f>'02 01O Pol'!BA111</f>
        <v>0</v>
      </c>
      <c r="F16" s="296">
        <f>'02 01O Pol'!BB111</f>
        <v>0</v>
      </c>
      <c r="G16" s="296">
        <f>'02 01O Pol'!BC111</f>
        <v>0</v>
      </c>
      <c r="H16" s="296">
        <f>'02 01O Pol'!BD111</f>
        <v>0</v>
      </c>
      <c r="I16" s="297">
        <f>'02 01O Pol'!BE111</f>
        <v>0</v>
      </c>
    </row>
    <row r="17" spans="1:57" s="127" customFormat="1" x14ac:dyDescent="0.2">
      <c r="A17" s="294" t="str">
        <f>'02 01O Pol'!B112</f>
        <v>99</v>
      </c>
      <c r="B17" s="62" t="str">
        <f>'02 01O Pol'!C112</f>
        <v>Staveništní přesun hmot</v>
      </c>
      <c r="D17" s="204"/>
      <c r="E17" s="295">
        <f>'02 01O Pol'!BA114</f>
        <v>0</v>
      </c>
      <c r="F17" s="296">
        <f>'02 01O Pol'!BB114</f>
        <v>0</v>
      </c>
      <c r="G17" s="296">
        <f>'02 01O Pol'!BC114</f>
        <v>0</v>
      </c>
      <c r="H17" s="296">
        <f>'02 01O Pol'!BD114</f>
        <v>0</v>
      </c>
      <c r="I17" s="297">
        <f>'02 01O Pol'!BE114</f>
        <v>0</v>
      </c>
    </row>
    <row r="18" spans="1:57" s="127" customFormat="1" x14ac:dyDescent="0.2">
      <c r="A18" s="294" t="str">
        <f>'02 01O Pol'!B115</f>
        <v>766</v>
      </c>
      <c r="B18" s="62" t="str">
        <f>'02 01O Pol'!C115</f>
        <v>Konstrukce truhlářské</v>
      </c>
      <c r="D18" s="204"/>
      <c r="E18" s="295">
        <f>'02 01O Pol'!BA140</f>
        <v>0</v>
      </c>
      <c r="F18" s="296">
        <f>'02 01O Pol'!BB140</f>
        <v>0</v>
      </c>
      <c r="G18" s="296">
        <f>'02 01O Pol'!BC140</f>
        <v>0</v>
      </c>
      <c r="H18" s="296">
        <f>'02 01O Pol'!BD140</f>
        <v>0</v>
      </c>
      <c r="I18" s="297">
        <f>'02 01O Pol'!BE140</f>
        <v>0</v>
      </c>
    </row>
    <row r="19" spans="1:57" s="127" customFormat="1" x14ac:dyDescent="0.2">
      <c r="A19" s="294" t="str">
        <f>'02 01O Pol'!B141</f>
        <v>767</v>
      </c>
      <c r="B19" s="62" t="str">
        <f>'02 01O Pol'!C141</f>
        <v>Konstrukce zámečnické</v>
      </c>
      <c r="D19" s="204"/>
      <c r="E19" s="295">
        <f>'02 01O Pol'!BA164</f>
        <v>0</v>
      </c>
      <c r="F19" s="296">
        <f>'02 01O Pol'!BB164</f>
        <v>0</v>
      </c>
      <c r="G19" s="296">
        <f>'02 01O Pol'!BC164</f>
        <v>0</v>
      </c>
      <c r="H19" s="296">
        <f>'02 01O Pol'!BD164</f>
        <v>0</v>
      </c>
      <c r="I19" s="297">
        <f>'02 01O Pol'!BE164</f>
        <v>0</v>
      </c>
    </row>
    <row r="20" spans="1:57" s="127" customFormat="1" x14ac:dyDescent="0.2">
      <c r="A20" s="294" t="str">
        <f>'02 01O Pol'!B165</f>
        <v>771</v>
      </c>
      <c r="B20" s="62" t="str">
        <f>'02 01O Pol'!C165</f>
        <v>Podlahy z dlaždic a obklady</v>
      </c>
      <c r="D20" s="204"/>
      <c r="E20" s="295">
        <f>'02 01O Pol'!BA170</f>
        <v>0</v>
      </c>
      <c r="F20" s="296">
        <f>'02 01O Pol'!BB170</f>
        <v>0</v>
      </c>
      <c r="G20" s="296">
        <f>'02 01O Pol'!BC170</f>
        <v>0</v>
      </c>
      <c r="H20" s="296">
        <f>'02 01O Pol'!BD170</f>
        <v>0</v>
      </c>
      <c r="I20" s="297">
        <f>'02 01O Pol'!BE170</f>
        <v>0</v>
      </c>
    </row>
    <row r="21" spans="1:57" s="127" customFormat="1" x14ac:dyDescent="0.2">
      <c r="A21" s="294" t="str">
        <f>'02 01O Pol'!B171</f>
        <v>781</v>
      </c>
      <c r="B21" s="62" t="str">
        <f>'02 01O Pol'!C171</f>
        <v>Obklady keramické</v>
      </c>
      <c r="D21" s="204"/>
      <c r="E21" s="295">
        <f>'02 01O Pol'!BA179</f>
        <v>0</v>
      </c>
      <c r="F21" s="296">
        <f>'02 01O Pol'!BB179</f>
        <v>0</v>
      </c>
      <c r="G21" s="296">
        <f>'02 01O Pol'!BC179</f>
        <v>0</v>
      </c>
      <c r="H21" s="296">
        <f>'02 01O Pol'!BD179</f>
        <v>0</v>
      </c>
      <c r="I21" s="297">
        <f>'02 01O Pol'!BE179</f>
        <v>0</v>
      </c>
    </row>
    <row r="22" spans="1:57" s="127" customFormat="1" x14ac:dyDescent="0.2">
      <c r="A22" s="294" t="str">
        <f>'02 01O Pol'!B180</f>
        <v>783</v>
      </c>
      <c r="B22" s="62" t="str">
        <f>'02 01O Pol'!C180</f>
        <v>Nátěry</v>
      </c>
      <c r="D22" s="204"/>
      <c r="E22" s="295">
        <f>'02 01O Pol'!BA187</f>
        <v>0</v>
      </c>
      <c r="F22" s="296">
        <f>'02 01O Pol'!BB187</f>
        <v>0</v>
      </c>
      <c r="G22" s="296">
        <f>'02 01O Pol'!BC187</f>
        <v>0</v>
      </c>
      <c r="H22" s="296">
        <f>'02 01O Pol'!BD187</f>
        <v>0</v>
      </c>
      <c r="I22" s="297">
        <f>'02 01O Pol'!BE187</f>
        <v>0</v>
      </c>
    </row>
    <row r="23" spans="1:57" s="127" customFormat="1" x14ac:dyDescent="0.2">
      <c r="A23" s="294" t="str">
        <f>'02 01O Pol'!B188</f>
        <v>786</v>
      </c>
      <c r="B23" s="62" t="str">
        <f>'02 01O Pol'!C188</f>
        <v>Čalounické úpravy</v>
      </c>
      <c r="D23" s="204"/>
      <c r="E23" s="295">
        <f>'02 01O Pol'!BA197</f>
        <v>0</v>
      </c>
      <c r="F23" s="296">
        <f>'02 01O Pol'!BB197</f>
        <v>0</v>
      </c>
      <c r="G23" s="296">
        <f>'02 01O Pol'!BC197</f>
        <v>0</v>
      </c>
      <c r="H23" s="296">
        <f>'02 01O Pol'!BD197</f>
        <v>0</v>
      </c>
      <c r="I23" s="297">
        <f>'02 01O Pol'!BE197</f>
        <v>0</v>
      </c>
    </row>
    <row r="24" spans="1:57" s="127" customFormat="1" x14ac:dyDescent="0.2">
      <c r="A24" s="294" t="str">
        <f>'02 01O Pol'!B198</f>
        <v>787</v>
      </c>
      <c r="B24" s="62" t="str">
        <f>'02 01O Pol'!C198</f>
        <v>Zasklívání</v>
      </c>
      <c r="D24" s="204"/>
      <c r="E24" s="295">
        <f>'02 01O Pol'!BA203</f>
        <v>0</v>
      </c>
      <c r="F24" s="296">
        <f>'02 01O Pol'!BB203</f>
        <v>0</v>
      </c>
      <c r="G24" s="296">
        <f>'02 01O Pol'!BC203</f>
        <v>0</v>
      </c>
      <c r="H24" s="296">
        <f>'02 01O Pol'!BD203</f>
        <v>0</v>
      </c>
      <c r="I24" s="297">
        <f>'02 01O Pol'!BE203</f>
        <v>0</v>
      </c>
    </row>
    <row r="25" spans="1:57" s="127" customFormat="1" ht="13.5" thickBot="1" x14ac:dyDescent="0.25">
      <c r="A25" s="294" t="str">
        <f>'02 01O Pol'!B204</f>
        <v>D96</v>
      </c>
      <c r="B25" s="62" t="str">
        <f>'02 01O Pol'!C204</f>
        <v>Přesuny suti a vybouraných hmot</v>
      </c>
      <c r="D25" s="204"/>
      <c r="E25" s="295">
        <f>'02 01O Pol'!BA211</f>
        <v>0</v>
      </c>
      <c r="F25" s="296">
        <f>'02 01O Pol'!BB211</f>
        <v>0</v>
      </c>
      <c r="G25" s="296">
        <f>'02 01O Pol'!BC211</f>
        <v>0</v>
      </c>
      <c r="H25" s="296">
        <f>'02 01O Pol'!BD211</f>
        <v>0</v>
      </c>
      <c r="I25" s="297">
        <f>'02 01O Pol'!BE211</f>
        <v>0</v>
      </c>
    </row>
    <row r="26" spans="1:57" s="14" customFormat="1" ht="13.5" thickBot="1" x14ac:dyDescent="0.25">
      <c r="A26" s="205"/>
      <c r="B26" s="206" t="s">
        <v>79</v>
      </c>
      <c r="C26" s="206"/>
      <c r="D26" s="207"/>
      <c r="E26" s="208">
        <f>SUM(E7:E25)</f>
        <v>0</v>
      </c>
      <c r="F26" s="209">
        <f>SUM(F7:F25)</f>
        <v>0</v>
      </c>
      <c r="G26" s="209">
        <f>SUM(G7:G25)</f>
        <v>0</v>
      </c>
      <c r="H26" s="209">
        <f>SUM(H7:H25)</f>
        <v>0</v>
      </c>
      <c r="I26" s="210">
        <f>SUM(I7:I25)</f>
        <v>0</v>
      </c>
    </row>
    <row r="27" spans="1:57" x14ac:dyDescent="0.2">
      <c r="A27" s="127"/>
      <c r="B27" s="127"/>
      <c r="C27" s="127"/>
      <c r="D27" s="127"/>
      <c r="E27" s="127"/>
      <c r="F27" s="127"/>
      <c r="G27" s="127"/>
      <c r="H27" s="127"/>
      <c r="I27" s="127"/>
    </row>
    <row r="28" spans="1:57" ht="19.5" customHeight="1" x14ac:dyDescent="0.25">
      <c r="A28" s="196" t="s">
        <v>80</v>
      </c>
      <c r="B28" s="196"/>
      <c r="C28" s="196"/>
      <c r="D28" s="196"/>
      <c r="E28" s="196"/>
      <c r="F28" s="196"/>
      <c r="G28" s="211"/>
      <c r="H28" s="196"/>
      <c r="I28" s="196"/>
      <c r="BA28" s="133"/>
      <c r="BB28" s="133"/>
      <c r="BC28" s="133"/>
      <c r="BD28" s="133"/>
      <c r="BE28" s="133"/>
    </row>
    <row r="29" spans="1:57" ht="13.5" thickBot="1" x14ac:dyDescent="0.25"/>
    <row r="30" spans="1:57" x14ac:dyDescent="0.2">
      <c r="A30" s="162" t="s">
        <v>81</v>
      </c>
      <c r="B30" s="163"/>
      <c r="C30" s="163"/>
      <c r="D30" s="212"/>
      <c r="E30" s="213" t="s">
        <v>82</v>
      </c>
      <c r="F30" s="214" t="s">
        <v>12</v>
      </c>
      <c r="G30" s="215" t="s">
        <v>83</v>
      </c>
      <c r="H30" s="216"/>
      <c r="I30" s="217" t="s">
        <v>82</v>
      </c>
    </row>
    <row r="31" spans="1:57" x14ac:dyDescent="0.2">
      <c r="A31" s="156" t="s">
        <v>652</v>
      </c>
      <c r="B31" s="147"/>
      <c r="C31" s="147"/>
      <c r="D31" s="218"/>
      <c r="E31" s="219"/>
      <c r="F31" s="220"/>
      <c r="G31" s="221">
        <v>0</v>
      </c>
      <c r="H31" s="222"/>
      <c r="I31" s="223">
        <f>E31+F31*G31/100</f>
        <v>0</v>
      </c>
      <c r="BA31" s="1">
        <v>1</v>
      </c>
    </row>
    <row r="32" spans="1:57" x14ac:dyDescent="0.2">
      <c r="A32" s="156" t="s">
        <v>653</v>
      </c>
      <c r="B32" s="147"/>
      <c r="C32" s="147"/>
      <c r="D32" s="218"/>
      <c r="E32" s="219"/>
      <c r="F32" s="220"/>
      <c r="G32" s="221">
        <v>0</v>
      </c>
      <c r="H32" s="222"/>
      <c r="I32" s="223">
        <f>E32+F32*G32/100</f>
        <v>0</v>
      </c>
      <c r="BA32" s="1">
        <v>2</v>
      </c>
    </row>
    <row r="33" spans="1:53" x14ac:dyDescent="0.2">
      <c r="A33" s="156" t="s">
        <v>654</v>
      </c>
      <c r="B33" s="147"/>
      <c r="C33" s="147"/>
      <c r="D33" s="218"/>
      <c r="E33" s="219"/>
      <c r="F33" s="220"/>
      <c r="G33" s="221">
        <v>0</v>
      </c>
      <c r="H33" s="222"/>
      <c r="I33" s="223">
        <f>E33+F33*G33/100</f>
        <v>0</v>
      </c>
      <c r="BA33" s="1">
        <v>2</v>
      </c>
    </row>
    <row r="34" spans="1:53" ht="13.5" thickBot="1" x14ac:dyDescent="0.25">
      <c r="A34" s="224"/>
      <c r="B34" s="225" t="s">
        <v>84</v>
      </c>
      <c r="C34" s="226"/>
      <c r="D34" s="227"/>
      <c r="E34" s="228"/>
      <c r="F34" s="229"/>
      <c r="G34" s="229"/>
      <c r="H34" s="324">
        <f>SUM(I31:I33)</f>
        <v>0</v>
      </c>
      <c r="I34" s="325"/>
    </row>
    <row r="36" spans="1:53" x14ac:dyDescent="0.2">
      <c r="B36" s="14"/>
      <c r="F36" s="230"/>
      <c r="G36" s="231"/>
      <c r="H36" s="231"/>
      <c r="I36" s="46"/>
    </row>
    <row r="37" spans="1:53" x14ac:dyDescent="0.2">
      <c r="F37" s="230"/>
      <c r="G37" s="231"/>
      <c r="H37" s="231"/>
      <c r="I37" s="46"/>
    </row>
    <row r="38" spans="1:53" x14ac:dyDescent="0.2">
      <c r="F38" s="230"/>
      <c r="G38" s="231"/>
      <c r="H38" s="231"/>
      <c r="I38" s="46"/>
    </row>
    <row r="39" spans="1:53" x14ac:dyDescent="0.2">
      <c r="F39" s="230"/>
      <c r="G39" s="231"/>
      <c r="H39" s="231"/>
      <c r="I39" s="46"/>
    </row>
    <row r="40" spans="1:53" x14ac:dyDescent="0.2">
      <c r="F40" s="230"/>
      <c r="G40" s="231"/>
      <c r="H40" s="231"/>
      <c r="I40" s="46"/>
    </row>
    <row r="41" spans="1:53" x14ac:dyDescent="0.2">
      <c r="F41" s="230"/>
      <c r="G41" s="231"/>
      <c r="H41" s="231"/>
      <c r="I41" s="46"/>
    </row>
    <row r="42" spans="1:53" x14ac:dyDescent="0.2">
      <c r="F42" s="230"/>
      <c r="G42" s="231"/>
      <c r="H42" s="231"/>
      <c r="I42" s="46"/>
    </row>
    <row r="43" spans="1:53" x14ac:dyDescent="0.2">
      <c r="F43" s="230"/>
      <c r="G43" s="231"/>
      <c r="H43" s="231"/>
      <c r="I43" s="46"/>
    </row>
    <row r="44" spans="1:53" x14ac:dyDescent="0.2">
      <c r="F44" s="230"/>
      <c r="G44" s="231"/>
      <c r="H44" s="231"/>
      <c r="I44" s="46"/>
    </row>
    <row r="45" spans="1:53" x14ac:dyDescent="0.2">
      <c r="F45" s="230"/>
      <c r="G45" s="231"/>
      <c r="H45" s="231"/>
      <c r="I45" s="46"/>
    </row>
    <row r="46" spans="1:53" x14ac:dyDescent="0.2">
      <c r="F46" s="230"/>
      <c r="G46" s="231"/>
      <c r="H46" s="231"/>
      <c r="I46" s="46"/>
    </row>
    <row r="47" spans="1:53" x14ac:dyDescent="0.2">
      <c r="F47" s="230"/>
      <c r="G47" s="231"/>
      <c r="H47" s="231"/>
      <c r="I47" s="46"/>
    </row>
    <row r="48" spans="1:53" x14ac:dyDescent="0.2">
      <c r="F48" s="230"/>
      <c r="G48" s="231"/>
      <c r="H48" s="231"/>
      <c r="I48" s="46"/>
    </row>
    <row r="49" spans="6:9" x14ac:dyDescent="0.2">
      <c r="F49" s="230"/>
      <c r="G49" s="231"/>
      <c r="H49" s="231"/>
      <c r="I49" s="46"/>
    </row>
    <row r="50" spans="6:9" x14ac:dyDescent="0.2">
      <c r="F50" s="230"/>
      <c r="G50" s="231"/>
      <c r="H50" s="231"/>
      <c r="I50" s="46"/>
    </row>
    <row r="51" spans="6:9" x14ac:dyDescent="0.2">
      <c r="F51" s="230"/>
      <c r="G51" s="231"/>
      <c r="H51" s="231"/>
      <c r="I51" s="46"/>
    </row>
    <row r="52" spans="6:9" x14ac:dyDescent="0.2">
      <c r="F52" s="230"/>
      <c r="G52" s="231"/>
      <c r="H52" s="231"/>
      <c r="I52" s="46"/>
    </row>
    <row r="53" spans="6:9" x14ac:dyDescent="0.2">
      <c r="F53" s="230"/>
      <c r="G53" s="231"/>
      <c r="H53" s="231"/>
      <c r="I53" s="46"/>
    </row>
    <row r="54" spans="6:9" x14ac:dyDescent="0.2">
      <c r="F54" s="230"/>
      <c r="G54" s="231"/>
      <c r="H54" s="231"/>
      <c r="I54" s="46"/>
    </row>
    <row r="55" spans="6:9" x14ac:dyDescent="0.2">
      <c r="F55" s="230"/>
      <c r="G55" s="231"/>
      <c r="H55" s="231"/>
      <c r="I55" s="46"/>
    </row>
    <row r="56" spans="6:9" x14ac:dyDescent="0.2">
      <c r="F56" s="230"/>
      <c r="G56" s="231"/>
      <c r="H56" s="231"/>
      <c r="I56" s="46"/>
    </row>
    <row r="57" spans="6:9" x14ac:dyDescent="0.2">
      <c r="F57" s="230"/>
      <c r="G57" s="231"/>
      <c r="H57" s="231"/>
      <c r="I57" s="46"/>
    </row>
    <row r="58" spans="6:9" x14ac:dyDescent="0.2">
      <c r="F58" s="230"/>
      <c r="G58" s="231"/>
      <c r="H58" s="231"/>
      <c r="I58" s="46"/>
    </row>
    <row r="59" spans="6:9" x14ac:dyDescent="0.2">
      <c r="F59" s="230"/>
      <c r="G59" s="231"/>
      <c r="H59" s="231"/>
      <c r="I59" s="46"/>
    </row>
    <row r="60" spans="6:9" x14ac:dyDescent="0.2">
      <c r="F60" s="230"/>
      <c r="G60" s="231"/>
      <c r="H60" s="231"/>
      <c r="I60" s="46"/>
    </row>
    <row r="61" spans="6:9" x14ac:dyDescent="0.2">
      <c r="F61" s="230"/>
      <c r="G61" s="231"/>
      <c r="H61" s="231"/>
      <c r="I61" s="46"/>
    </row>
    <row r="62" spans="6:9" x14ac:dyDescent="0.2">
      <c r="F62" s="230"/>
      <c r="G62" s="231"/>
      <c r="H62" s="231"/>
      <c r="I62" s="46"/>
    </row>
    <row r="63" spans="6:9" x14ac:dyDescent="0.2">
      <c r="F63" s="230"/>
      <c r="G63" s="231"/>
      <c r="H63" s="231"/>
      <c r="I63" s="46"/>
    </row>
    <row r="64" spans="6:9" x14ac:dyDescent="0.2">
      <c r="F64" s="230"/>
      <c r="G64" s="231"/>
      <c r="H64" s="231"/>
      <c r="I64" s="46"/>
    </row>
    <row r="65" spans="6:9" x14ac:dyDescent="0.2">
      <c r="F65" s="230"/>
      <c r="G65" s="231"/>
      <c r="H65" s="231"/>
      <c r="I65" s="46"/>
    </row>
    <row r="66" spans="6:9" x14ac:dyDescent="0.2">
      <c r="F66" s="230"/>
      <c r="G66" s="231"/>
      <c r="H66" s="231"/>
      <c r="I66" s="46"/>
    </row>
    <row r="67" spans="6:9" x14ac:dyDescent="0.2">
      <c r="F67" s="230"/>
      <c r="G67" s="231"/>
      <c r="H67" s="231"/>
      <c r="I67" s="46"/>
    </row>
    <row r="68" spans="6:9" x14ac:dyDescent="0.2">
      <c r="F68" s="230"/>
      <c r="G68" s="231"/>
      <c r="H68" s="231"/>
      <c r="I68" s="46"/>
    </row>
    <row r="69" spans="6:9" x14ac:dyDescent="0.2">
      <c r="F69" s="230"/>
      <c r="G69" s="231"/>
      <c r="H69" s="231"/>
      <c r="I69" s="46"/>
    </row>
    <row r="70" spans="6:9" x14ac:dyDescent="0.2">
      <c r="F70" s="230"/>
      <c r="G70" s="231"/>
      <c r="H70" s="231"/>
      <c r="I70" s="46"/>
    </row>
    <row r="71" spans="6:9" x14ac:dyDescent="0.2">
      <c r="F71" s="230"/>
      <c r="G71" s="231"/>
      <c r="H71" s="231"/>
      <c r="I71" s="46"/>
    </row>
    <row r="72" spans="6:9" x14ac:dyDescent="0.2">
      <c r="F72" s="230"/>
      <c r="G72" s="231"/>
      <c r="H72" s="231"/>
      <c r="I72" s="46"/>
    </row>
    <row r="73" spans="6:9" x14ac:dyDescent="0.2">
      <c r="F73" s="230"/>
      <c r="G73" s="231"/>
      <c r="H73" s="231"/>
      <c r="I73" s="46"/>
    </row>
    <row r="74" spans="6:9" x14ac:dyDescent="0.2">
      <c r="F74" s="230"/>
      <c r="G74" s="231"/>
      <c r="H74" s="231"/>
      <c r="I74" s="46"/>
    </row>
    <row r="75" spans="6:9" x14ac:dyDescent="0.2">
      <c r="F75" s="230"/>
      <c r="G75" s="231"/>
      <c r="H75" s="231"/>
      <c r="I75" s="46"/>
    </row>
    <row r="76" spans="6:9" x14ac:dyDescent="0.2">
      <c r="F76" s="230"/>
      <c r="G76" s="231"/>
      <c r="H76" s="231"/>
      <c r="I76" s="46"/>
    </row>
    <row r="77" spans="6:9" x14ac:dyDescent="0.2">
      <c r="F77" s="230"/>
      <c r="G77" s="231"/>
      <c r="H77" s="231"/>
      <c r="I77" s="46"/>
    </row>
    <row r="78" spans="6:9" x14ac:dyDescent="0.2">
      <c r="F78" s="230"/>
      <c r="G78" s="231"/>
      <c r="H78" s="231"/>
      <c r="I78" s="46"/>
    </row>
    <row r="79" spans="6:9" x14ac:dyDescent="0.2">
      <c r="F79" s="230"/>
      <c r="G79" s="231"/>
      <c r="H79" s="231"/>
      <c r="I79" s="46"/>
    </row>
    <row r="80" spans="6:9" x14ac:dyDescent="0.2">
      <c r="F80" s="230"/>
      <c r="G80" s="231"/>
      <c r="H80" s="231"/>
      <c r="I80" s="46"/>
    </row>
    <row r="81" spans="6:9" x14ac:dyDescent="0.2">
      <c r="F81" s="230"/>
      <c r="G81" s="231"/>
      <c r="H81" s="231"/>
      <c r="I81" s="46"/>
    </row>
    <row r="82" spans="6:9" x14ac:dyDescent="0.2">
      <c r="F82" s="230"/>
      <c r="G82" s="231"/>
      <c r="H82" s="231"/>
      <c r="I82" s="46"/>
    </row>
    <row r="83" spans="6:9" x14ac:dyDescent="0.2">
      <c r="F83" s="230"/>
      <c r="G83" s="231"/>
      <c r="H83" s="231"/>
      <c r="I83" s="46"/>
    </row>
    <row r="84" spans="6:9" x14ac:dyDescent="0.2">
      <c r="F84" s="230"/>
      <c r="G84" s="231"/>
      <c r="H84" s="231"/>
      <c r="I84" s="46"/>
    </row>
    <row r="85" spans="6:9" x14ac:dyDescent="0.2">
      <c r="F85" s="230"/>
      <c r="G85" s="231"/>
      <c r="H85" s="231"/>
      <c r="I85" s="46"/>
    </row>
  </sheetData>
  <mergeCells count="4">
    <mergeCell ref="A1:B1"/>
    <mergeCell ref="A2:B2"/>
    <mergeCell ref="G2:I2"/>
    <mergeCell ref="H34:I3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CB284"/>
  <sheetViews>
    <sheetView showGridLines="0" showZeros="0" zoomScaleNormal="100" zoomScaleSheetLayoutView="100" workbookViewId="0">
      <selection activeCell="J1" sqref="J1:J65536 K1:K65536"/>
    </sheetView>
  </sheetViews>
  <sheetFormatPr defaultColWidth="9.140625" defaultRowHeight="12.75" x14ac:dyDescent="0.2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hidden="1" customWidth="1"/>
    <col min="9" max="9" width="11.5703125" style="232" hidden="1" customWidth="1"/>
    <col min="10" max="10" width="11" style="232" hidden="1" customWidth="1"/>
    <col min="11" max="11" width="10.42578125" style="232" hidden="1" customWidth="1"/>
    <col min="12" max="12" width="75.28515625" style="232" customWidth="1"/>
    <col min="13" max="13" width="45.28515625" style="232" customWidth="1"/>
    <col min="14" max="16384" width="9.140625" style="232"/>
  </cols>
  <sheetData>
    <row r="1" spans="1:80" ht="15.75" x14ac:dyDescent="0.25">
      <c r="A1" s="331" t="s">
        <v>103</v>
      </c>
      <c r="B1" s="331"/>
      <c r="C1" s="331"/>
      <c r="D1" s="331"/>
      <c r="E1" s="331"/>
      <c r="F1" s="331"/>
      <c r="G1" s="331"/>
    </row>
    <row r="2" spans="1:80" ht="14.25" customHeight="1" thickBot="1" x14ac:dyDescent="0.25">
      <c r="B2" s="233"/>
      <c r="C2" s="234"/>
      <c r="D2" s="234"/>
      <c r="E2" s="235"/>
      <c r="F2" s="234"/>
      <c r="G2" s="234"/>
    </row>
    <row r="3" spans="1:80" ht="13.5" thickTop="1" x14ac:dyDescent="0.2">
      <c r="A3" s="317" t="s">
        <v>2</v>
      </c>
      <c r="B3" s="318"/>
      <c r="C3" s="186" t="s">
        <v>106</v>
      </c>
      <c r="D3" s="236"/>
      <c r="E3" s="237" t="s">
        <v>85</v>
      </c>
      <c r="F3" s="238" t="str">
        <f>'02 01O Rek'!H1</f>
        <v>01O</v>
      </c>
      <c r="G3" s="239"/>
    </row>
    <row r="4" spans="1:80" ht="13.5" thickBot="1" x14ac:dyDescent="0.25">
      <c r="A4" s="332" t="s">
        <v>76</v>
      </c>
      <c r="B4" s="320"/>
      <c r="C4" s="192" t="s">
        <v>660</v>
      </c>
      <c r="D4" s="240"/>
      <c r="E4" s="333" t="str">
        <f>'02 01O Rek'!G2</f>
        <v>Krček, rampy</v>
      </c>
      <c r="F4" s="334"/>
      <c r="G4" s="335"/>
    </row>
    <row r="5" spans="1:80" ht="13.5" thickTop="1" x14ac:dyDescent="0.2">
      <c r="A5" s="241"/>
      <c r="G5" s="243"/>
    </row>
    <row r="6" spans="1:80" ht="27" customHeight="1" x14ac:dyDescent="0.2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 x14ac:dyDescent="0.2">
      <c r="A7" s="249" t="s">
        <v>97</v>
      </c>
      <c r="B7" s="250" t="s">
        <v>98</v>
      </c>
      <c r="C7" s="251" t="s">
        <v>99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 x14ac:dyDescent="0.2">
      <c r="A8" s="260">
        <v>1</v>
      </c>
      <c r="B8" s="261" t="s">
        <v>662</v>
      </c>
      <c r="C8" s="262" t="s">
        <v>663</v>
      </c>
      <c r="D8" s="263" t="s">
        <v>122</v>
      </c>
      <c r="E8" s="264">
        <v>56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>
        <v>-0.24</v>
      </c>
      <c r="K8" s="267">
        <f>E8*J8</f>
        <v>-13.44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 x14ac:dyDescent="0.2">
      <c r="A9" s="268"/>
      <c r="B9" s="272"/>
      <c r="C9" s="326" t="s">
        <v>118</v>
      </c>
      <c r="D9" s="327"/>
      <c r="E9" s="273">
        <v>0</v>
      </c>
      <c r="F9" s="274"/>
      <c r="G9" s="275"/>
      <c r="H9" s="276"/>
      <c r="I9" s="270"/>
      <c r="J9" s="277"/>
      <c r="K9" s="270"/>
      <c r="M9" s="271" t="s">
        <v>118</v>
      </c>
      <c r="O9" s="259"/>
    </row>
    <row r="10" spans="1:80" x14ac:dyDescent="0.2">
      <c r="A10" s="268"/>
      <c r="B10" s="272"/>
      <c r="C10" s="326" t="s">
        <v>664</v>
      </c>
      <c r="D10" s="327"/>
      <c r="E10" s="273">
        <v>56</v>
      </c>
      <c r="F10" s="274"/>
      <c r="G10" s="275"/>
      <c r="H10" s="276"/>
      <c r="I10" s="270"/>
      <c r="J10" s="277"/>
      <c r="K10" s="270"/>
      <c r="M10" s="271" t="s">
        <v>664</v>
      </c>
      <c r="O10" s="259"/>
    </row>
    <row r="11" spans="1:80" x14ac:dyDescent="0.2">
      <c r="A11" s="260">
        <v>2</v>
      </c>
      <c r="B11" s="261" t="s">
        <v>665</v>
      </c>
      <c r="C11" s="262" t="s">
        <v>666</v>
      </c>
      <c r="D11" s="263" t="s">
        <v>122</v>
      </c>
      <c r="E11" s="264">
        <v>56</v>
      </c>
      <c r="F11" s="264">
        <v>0</v>
      </c>
      <c r="G11" s="265">
        <f>E11*F11</f>
        <v>0</v>
      </c>
      <c r="H11" s="266">
        <v>0</v>
      </c>
      <c r="I11" s="267">
        <f>E11*H11</f>
        <v>0</v>
      </c>
      <c r="J11" s="266">
        <v>-0.316</v>
      </c>
      <c r="K11" s="267">
        <f>E11*J11</f>
        <v>-17.696000000000002</v>
      </c>
      <c r="O11" s="259">
        <v>2</v>
      </c>
      <c r="AA11" s="232">
        <v>1</v>
      </c>
      <c r="AB11" s="232">
        <v>1</v>
      </c>
      <c r="AC11" s="232">
        <v>1</v>
      </c>
      <c r="AZ11" s="232">
        <v>1</v>
      </c>
      <c r="BA11" s="232">
        <f>IF(AZ11=1,G11,0)</f>
        <v>0</v>
      </c>
      <c r="BB11" s="232">
        <f>IF(AZ11=2,G11,0)</f>
        <v>0</v>
      </c>
      <c r="BC11" s="232">
        <f>IF(AZ11=3,G11,0)</f>
        <v>0</v>
      </c>
      <c r="BD11" s="232">
        <f>IF(AZ11=4,G11,0)</f>
        <v>0</v>
      </c>
      <c r="BE11" s="232">
        <f>IF(AZ11=5,G11,0)</f>
        <v>0</v>
      </c>
      <c r="CA11" s="259">
        <v>1</v>
      </c>
      <c r="CB11" s="259">
        <v>1</v>
      </c>
    </row>
    <row r="12" spans="1:80" x14ac:dyDescent="0.2">
      <c r="A12" s="268"/>
      <c r="B12" s="272"/>
      <c r="C12" s="326" t="s">
        <v>118</v>
      </c>
      <c r="D12" s="327"/>
      <c r="E12" s="273">
        <v>0</v>
      </c>
      <c r="F12" s="274"/>
      <c r="G12" s="275"/>
      <c r="H12" s="276"/>
      <c r="I12" s="270"/>
      <c r="J12" s="277"/>
      <c r="K12" s="270"/>
      <c r="M12" s="271" t="s">
        <v>118</v>
      </c>
      <c r="O12" s="259"/>
    </row>
    <row r="13" spans="1:80" x14ac:dyDescent="0.2">
      <c r="A13" s="268"/>
      <c r="B13" s="272"/>
      <c r="C13" s="326" t="s">
        <v>664</v>
      </c>
      <c r="D13" s="327"/>
      <c r="E13" s="273">
        <v>56</v>
      </c>
      <c r="F13" s="274"/>
      <c r="G13" s="275"/>
      <c r="H13" s="276"/>
      <c r="I13" s="270"/>
      <c r="J13" s="277"/>
      <c r="K13" s="270"/>
      <c r="M13" s="271" t="s">
        <v>664</v>
      </c>
      <c r="O13" s="259"/>
    </row>
    <row r="14" spans="1:80" x14ac:dyDescent="0.2">
      <c r="A14" s="260">
        <v>3</v>
      </c>
      <c r="B14" s="261" t="s">
        <v>667</v>
      </c>
      <c r="C14" s="262" t="s">
        <v>668</v>
      </c>
      <c r="D14" s="263" t="s">
        <v>122</v>
      </c>
      <c r="E14" s="264">
        <v>56</v>
      </c>
      <c r="F14" s="264">
        <v>0</v>
      </c>
      <c r="G14" s="265">
        <f>E14*F14</f>
        <v>0</v>
      </c>
      <c r="H14" s="266">
        <v>0</v>
      </c>
      <c r="I14" s="267">
        <f>E14*H14</f>
        <v>0</v>
      </c>
      <c r="J14" s="266">
        <v>0</v>
      </c>
      <c r="K14" s="267">
        <f>E14*J14</f>
        <v>0</v>
      </c>
      <c r="O14" s="259">
        <v>2</v>
      </c>
      <c r="AA14" s="232">
        <v>1</v>
      </c>
      <c r="AB14" s="232">
        <v>1</v>
      </c>
      <c r="AC14" s="232">
        <v>1</v>
      </c>
      <c r="AZ14" s="232">
        <v>1</v>
      </c>
      <c r="BA14" s="232">
        <f>IF(AZ14=1,G14,0)</f>
        <v>0</v>
      </c>
      <c r="BB14" s="232">
        <f>IF(AZ14=2,G14,0)</f>
        <v>0</v>
      </c>
      <c r="BC14" s="232">
        <f>IF(AZ14=3,G14,0)</f>
        <v>0</v>
      </c>
      <c r="BD14" s="232">
        <f>IF(AZ14=4,G14,0)</f>
        <v>0</v>
      </c>
      <c r="BE14" s="232">
        <f>IF(AZ14=5,G14,0)</f>
        <v>0</v>
      </c>
      <c r="CA14" s="259">
        <v>1</v>
      </c>
      <c r="CB14" s="259">
        <v>1</v>
      </c>
    </row>
    <row r="15" spans="1:80" x14ac:dyDescent="0.2">
      <c r="A15" s="268"/>
      <c r="B15" s="272"/>
      <c r="C15" s="326" t="s">
        <v>669</v>
      </c>
      <c r="D15" s="327"/>
      <c r="E15" s="273">
        <v>56</v>
      </c>
      <c r="F15" s="274"/>
      <c r="G15" s="275"/>
      <c r="H15" s="276"/>
      <c r="I15" s="270"/>
      <c r="J15" s="277"/>
      <c r="K15" s="270"/>
      <c r="M15" s="271" t="s">
        <v>669</v>
      </c>
      <c r="O15" s="259"/>
    </row>
    <row r="16" spans="1:80" x14ac:dyDescent="0.2">
      <c r="A16" s="278"/>
      <c r="B16" s="279" t="s">
        <v>101</v>
      </c>
      <c r="C16" s="280" t="s">
        <v>661</v>
      </c>
      <c r="D16" s="281"/>
      <c r="E16" s="282"/>
      <c r="F16" s="283"/>
      <c r="G16" s="284">
        <f>SUM(G7:G15)</f>
        <v>0</v>
      </c>
      <c r="H16" s="285"/>
      <c r="I16" s="286">
        <f>SUM(I7:I15)</f>
        <v>0</v>
      </c>
      <c r="J16" s="285"/>
      <c r="K16" s="286">
        <f>SUM(K7:K15)</f>
        <v>-31.136000000000003</v>
      </c>
      <c r="O16" s="259">
        <v>4</v>
      </c>
      <c r="BA16" s="287">
        <f>SUM(BA7:BA15)</f>
        <v>0</v>
      </c>
      <c r="BB16" s="287">
        <f>SUM(BB7:BB15)</f>
        <v>0</v>
      </c>
      <c r="BC16" s="287">
        <f>SUM(BC7:BC15)</f>
        <v>0</v>
      </c>
      <c r="BD16" s="287">
        <f>SUM(BD7:BD15)</f>
        <v>0</v>
      </c>
      <c r="BE16" s="287">
        <f>SUM(BE7:BE15)</f>
        <v>0</v>
      </c>
    </row>
    <row r="17" spans="1:80" x14ac:dyDescent="0.2">
      <c r="A17" s="249" t="s">
        <v>97</v>
      </c>
      <c r="B17" s="250" t="s">
        <v>112</v>
      </c>
      <c r="C17" s="251" t="s">
        <v>113</v>
      </c>
      <c r="D17" s="252"/>
      <c r="E17" s="253"/>
      <c r="F17" s="253"/>
      <c r="G17" s="254"/>
      <c r="H17" s="255"/>
      <c r="I17" s="256"/>
      <c r="J17" s="257"/>
      <c r="K17" s="258"/>
      <c r="O17" s="259">
        <v>1</v>
      </c>
    </row>
    <row r="18" spans="1:80" ht="22.5" x14ac:dyDescent="0.2">
      <c r="A18" s="260">
        <v>4</v>
      </c>
      <c r="B18" s="261" t="s">
        <v>120</v>
      </c>
      <c r="C18" s="262" t="s">
        <v>121</v>
      </c>
      <c r="D18" s="263" t="s">
        <v>122</v>
      </c>
      <c r="E18" s="264">
        <v>4.1399999999999997</v>
      </c>
      <c r="F18" s="264">
        <v>0</v>
      </c>
      <c r="G18" s="265">
        <f>E18*F18</f>
        <v>0</v>
      </c>
      <c r="H18" s="266">
        <v>3.7420000000000002E-2</v>
      </c>
      <c r="I18" s="267">
        <f>E18*H18</f>
        <v>0.1549188</v>
      </c>
      <c r="J18" s="266">
        <v>0</v>
      </c>
      <c r="K18" s="267">
        <f>E18*J18</f>
        <v>0</v>
      </c>
      <c r="O18" s="259">
        <v>2</v>
      </c>
      <c r="AA18" s="232">
        <v>1</v>
      </c>
      <c r="AB18" s="232">
        <v>1</v>
      </c>
      <c r="AC18" s="232">
        <v>1</v>
      </c>
      <c r="AZ18" s="232">
        <v>1</v>
      </c>
      <c r="BA18" s="232">
        <f>IF(AZ18=1,G18,0)</f>
        <v>0</v>
      </c>
      <c r="BB18" s="232">
        <f>IF(AZ18=2,G18,0)</f>
        <v>0</v>
      </c>
      <c r="BC18" s="232">
        <f>IF(AZ18=3,G18,0)</f>
        <v>0</v>
      </c>
      <c r="BD18" s="232">
        <f>IF(AZ18=4,G18,0)</f>
        <v>0</v>
      </c>
      <c r="BE18" s="232">
        <f>IF(AZ18=5,G18,0)</f>
        <v>0</v>
      </c>
      <c r="CA18" s="259">
        <v>1</v>
      </c>
      <c r="CB18" s="259">
        <v>1</v>
      </c>
    </row>
    <row r="19" spans="1:80" x14ac:dyDescent="0.2">
      <c r="A19" s="268"/>
      <c r="B19" s="272"/>
      <c r="C19" s="326" t="s">
        <v>123</v>
      </c>
      <c r="D19" s="327"/>
      <c r="E19" s="273">
        <v>0</v>
      </c>
      <c r="F19" s="274"/>
      <c r="G19" s="275"/>
      <c r="H19" s="276"/>
      <c r="I19" s="270"/>
      <c r="J19" s="277"/>
      <c r="K19" s="270"/>
      <c r="M19" s="271" t="s">
        <v>123</v>
      </c>
      <c r="O19" s="259"/>
    </row>
    <row r="20" spans="1:80" x14ac:dyDescent="0.2">
      <c r="A20" s="268"/>
      <c r="B20" s="272"/>
      <c r="C20" s="326" t="s">
        <v>670</v>
      </c>
      <c r="D20" s="327"/>
      <c r="E20" s="273">
        <v>4.1399999999999997</v>
      </c>
      <c r="F20" s="274"/>
      <c r="G20" s="275"/>
      <c r="H20" s="276"/>
      <c r="I20" s="270"/>
      <c r="J20" s="277"/>
      <c r="K20" s="270"/>
      <c r="M20" s="271" t="s">
        <v>670</v>
      </c>
      <c r="O20" s="259"/>
    </row>
    <row r="21" spans="1:80" x14ac:dyDescent="0.2">
      <c r="A21" s="260">
        <v>5</v>
      </c>
      <c r="B21" s="261" t="s">
        <v>126</v>
      </c>
      <c r="C21" s="262" t="s">
        <v>127</v>
      </c>
      <c r="D21" s="263" t="s">
        <v>122</v>
      </c>
      <c r="E21" s="264">
        <v>4.1399999999999997</v>
      </c>
      <c r="F21" s="264">
        <v>0</v>
      </c>
      <c r="G21" s="265">
        <f>E21*F21</f>
        <v>0</v>
      </c>
      <c r="H21" s="266">
        <v>0</v>
      </c>
      <c r="I21" s="267">
        <f>E21*H21</f>
        <v>0</v>
      </c>
      <c r="J21" s="266">
        <v>0</v>
      </c>
      <c r="K21" s="267">
        <f>E21*J21</f>
        <v>0</v>
      </c>
      <c r="O21" s="259">
        <v>2</v>
      </c>
      <c r="AA21" s="232">
        <v>1</v>
      </c>
      <c r="AB21" s="232">
        <v>1</v>
      </c>
      <c r="AC21" s="232">
        <v>1</v>
      </c>
      <c r="AZ21" s="232">
        <v>1</v>
      </c>
      <c r="BA21" s="232">
        <f>IF(AZ21=1,G21,0)</f>
        <v>0</v>
      </c>
      <c r="BB21" s="232">
        <f>IF(AZ21=2,G21,0)</f>
        <v>0</v>
      </c>
      <c r="BC21" s="232">
        <f>IF(AZ21=3,G21,0)</f>
        <v>0</v>
      </c>
      <c r="BD21" s="232">
        <f>IF(AZ21=4,G21,0)</f>
        <v>0</v>
      </c>
      <c r="BE21" s="232">
        <f>IF(AZ21=5,G21,0)</f>
        <v>0</v>
      </c>
      <c r="CA21" s="259">
        <v>1</v>
      </c>
      <c r="CB21" s="259">
        <v>1</v>
      </c>
    </row>
    <row r="22" spans="1:80" x14ac:dyDescent="0.2">
      <c r="A22" s="268"/>
      <c r="B22" s="272"/>
      <c r="C22" s="326" t="s">
        <v>123</v>
      </c>
      <c r="D22" s="327"/>
      <c r="E22" s="273">
        <v>0</v>
      </c>
      <c r="F22" s="274"/>
      <c r="G22" s="275"/>
      <c r="H22" s="276"/>
      <c r="I22" s="270"/>
      <c r="J22" s="277"/>
      <c r="K22" s="270"/>
      <c r="M22" s="271" t="s">
        <v>123</v>
      </c>
      <c r="O22" s="259"/>
    </row>
    <row r="23" spans="1:80" x14ac:dyDescent="0.2">
      <c r="A23" s="268"/>
      <c r="B23" s="272"/>
      <c r="C23" s="326" t="s">
        <v>670</v>
      </c>
      <c r="D23" s="327"/>
      <c r="E23" s="273">
        <v>4.1399999999999997</v>
      </c>
      <c r="F23" s="274"/>
      <c r="G23" s="275"/>
      <c r="H23" s="276"/>
      <c r="I23" s="270"/>
      <c r="J23" s="277"/>
      <c r="K23" s="270"/>
      <c r="M23" s="271" t="s">
        <v>670</v>
      </c>
      <c r="O23" s="259"/>
    </row>
    <row r="24" spans="1:80" x14ac:dyDescent="0.2">
      <c r="A24" s="278"/>
      <c r="B24" s="279" t="s">
        <v>101</v>
      </c>
      <c r="C24" s="280" t="s">
        <v>114</v>
      </c>
      <c r="D24" s="281"/>
      <c r="E24" s="282"/>
      <c r="F24" s="283"/>
      <c r="G24" s="284">
        <f>SUM(G17:G23)</f>
        <v>0</v>
      </c>
      <c r="H24" s="285"/>
      <c r="I24" s="286">
        <f>SUM(I17:I23)</f>
        <v>0.1549188</v>
      </c>
      <c r="J24" s="285"/>
      <c r="K24" s="286">
        <f>SUM(K17:K23)</f>
        <v>0</v>
      </c>
      <c r="O24" s="259">
        <v>4</v>
      </c>
      <c r="BA24" s="287">
        <f>SUM(BA17:BA23)</f>
        <v>0</v>
      </c>
      <c r="BB24" s="287">
        <f>SUM(BB17:BB23)</f>
        <v>0</v>
      </c>
      <c r="BC24" s="287">
        <f>SUM(BC17:BC23)</f>
        <v>0</v>
      </c>
      <c r="BD24" s="287">
        <f>SUM(BD17:BD23)</f>
        <v>0</v>
      </c>
      <c r="BE24" s="287">
        <f>SUM(BE17:BE23)</f>
        <v>0</v>
      </c>
    </row>
    <row r="25" spans="1:80" x14ac:dyDescent="0.2">
      <c r="A25" s="249" t="s">
        <v>97</v>
      </c>
      <c r="B25" s="250" t="s">
        <v>671</v>
      </c>
      <c r="C25" s="251" t="s">
        <v>672</v>
      </c>
      <c r="D25" s="252"/>
      <c r="E25" s="253"/>
      <c r="F25" s="253"/>
      <c r="G25" s="254"/>
      <c r="H25" s="255"/>
      <c r="I25" s="256"/>
      <c r="J25" s="257"/>
      <c r="K25" s="258"/>
      <c r="O25" s="259">
        <v>1</v>
      </c>
    </row>
    <row r="26" spans="1:80" x14ac:dyDescent="0.2">
      <c r="A26" s="260">
        <v>6</v>
      </c>
      <c r="B26" s="261" t="s">
        <v>674</v>
      </c>
      <c r="C26" s="262" t="s">
        <v>675</v>
      </c>
      <c r="D26" s="263" t="s">
        <v>122</v>
      </c>
      <c r="E26" s="264">
        <v>56</v>
      </c>
      <c r="F26" s="264">
        <v>0</v>
      </c>
      <c r="G26" s="265">
        <f>E26*F26</f>
        <v>0</v>
      </c>
      <c r="H26" s="266">
        <v>0.37080000000000002</v>
      </c>
      <c r="I26" s="267">
        <f>E26*H26</f>
        <v>20.764800000000001</v>
      </c>
      <c r="J26" s="266">
        <v>0</v>
      </c>
      <c r="K26" s="267">
        <f>E26*J26</f>
        <v>0</v>
      </c>
      <c r="O26" s="259">
        <v>2</v>
      </c>
      <c r="AA26" s="232">
        <v>1</v>
      </c>
      <c r="AB26" s="232">
        <v>1</v>
      </c>
      <c r="AC26" s="232">
        <v>1</v>
      </c>
      <c r="AZ26" s="232">
        <v>1</v>
      </c>
      <c r="BA26" s="232">
        <f>IF(AZ26=1,G26,0)</f>
        <v>0</v>
      </c>
      <c r="BB26" s="232">
        <f>IF(AZ26=2,G26,0)</f>
        <v>0</v>
      </c>
      <c r="BC26" s="232">
        <f>IF(AZ26=3,G26,0)</f>
        <v>0</v>
      </c>
      <c r="BD26" s="232">
        <f>IF(AZ26=4,G26,0)</f>
        <v>0</v>
      </c>
      <c r="BE26" s="232">
        <f>IF(AZ26=5,G26,0)</f>
        <v>0</v>
      </c>
      <c r="CA26" s="259">
        <v>1</v>
      </c>
      <c r="CB26" s="259">
        <v>1</v>
      </c>
    </row>
    <row r="27" spans="1:80" x14ac:dyDescent="0.2">
      <c r="A27" s="268"/>
      <c r="B27" s="272"/>
      <c r="C27" s="326" t="s">
        <v>118</v>
      </c>
      <c r="D27" s="327"/>
      <c r="E27" s="273">
        <v>0</v>
      </c>
      <c r="F27" s="274"/>
      <c r="G27" s="275"/>
      <c r="H27" s="276"/>
      <c r="I27" s="270"/>
      <c r="J27" s="277"/>
      <c r="K27" s="270"/>
      <c r="M27" s="271" t="s">
        <v>118</v>
      </c>
      <c r="O27" s="259"/>
    </row>
    <row r="28" spans="1:80" x14ac:dyDescent="0.2">
      <c r="A28" s="268"/>
      <c r="B28" s="272"/>
      <c r="C28" s="326" t="s">
        <v>676</v>
      </c>
      <c r="D28" s="327"/>
      <c r="E28" s="273">
        <v>56</v>
      </c>
      <c r="F28" s="274"/>
      <c r="G28" s="275"/>
      <c r="H28" s="276"/>
      <c r="I28" s="270"/>
      <c r="J28" s="277"/>
      <c r="K28" s="270"/>
      <c r="M28" s="271" t="s">
        <v>676</v>
      </c>
      <c r="O28" s="259"/>
    </row>
    <row r="29" spans="1:80" x14ac:dyDescent="0.2">
      <c r="A29" s="260">
        <v>7</v>
      </c>
      <c r="B29" s="261" t="s">
        <v>677</v>
      </c>
      <c r="C29" s="262" t="s">
        <v>678</v>
      </c>
      <c r="D29" s="263" t="s">
        <v>122</v>
      </c>
      <c r="E29" s="264">
        <v>22.97</v>
      </c>
      <c r="F29" s="264">
        <v>0</v>
      </c>
      <c r="G29" s="265">
        <f>E29*F29</f>
        <v>0</v>
      </c>
      <c r="H29" s="266">
        <v>0.13188</v>
      </c>
      <c r="I29" s="267">
        <f>E29*H29</f>
        <v>3.0292835999999999</v>
      </c>
      <c r="J29" s="266">
        <v>0</v>
      </c>
      <c r="K29" s="267">
        <f>E29*J29</f>
        <v>0</v>
      </c>
      <c r="O29" s="259">
        <v>2</v>
      </c>
      <c r="AA29" s="232">
        <v>1</v>
      </c>
      <c r="AB29" s="232">
        <v>1</v>
      </c>
      <c r="AC29" s="232">
        <v>1</v>
      </c>
      <c r="AZ29" s="232">
        <v>1</v>
      </c>
      <c r="BA29" s="232">
        <f>IF(AZ29=1,G29,0)</f>
        <v>0</v>
      </c>
      <c r="BB29" s="232">
        <f>IF(AZ29=2,G29,0)</f>
        <v>0</v>
      </c>
      <c r="BC29" s="232">
        <f>IF(AZ29=3,G29,0)</f>
        <v>0</v>
      </c>
      <c r="BD29" s="232">
        <f>IF(AZ29=4,G29,0)</f>
        <v>0</v>
      </c>
      <c r="BE29" s="232">
        <f>IF(AZ29=5,G29,0)</f>
        <v>0</v>
      </c>
      <c r="CA29" s="259">
        <v>1</v>
      </c>
      <c r="CB29" s="259">
        <v>1</v>
      </c>
    </row>
    <row r="30" spans="1:80" x14ac:dyDescent="0.2">
      <c r="A30" s="268"/>
      <c r="B30" s="272"/>
      <c r="C30" s="326" t="s">
        <v>118</v>
      </c>
      <c r="D30" s="327"/>
      <c r="E30" s="273">
        <v>0</v>
      </c>
      <c r="F30" s="274"/>
      <c r="G30" s="275"/>
      <c r="H30" s="276"/>
      <c r="I30" s="270"/>
      <c r="J30" s="277"/>
      <c r="K30" s="270"/>
      <c r="M30" s="271" t="s">
        <v>118</v>
      </c>
      <c r="O30" s="259"/>
    </row>
    <row r="31" spans="1:80" x14ac:dyDescent="0.2">
      <c r="A31" s="268"/>
      <c r="B31" s="272"/>
      <c r="C31" s="326" t="s">
        <v>679</v>
      </c>
      <c r="D31" s="327"/>
      <c r="E31" s="273">
        <v>56</v>
      </c>
      <c r="F31" s="274"/>
      <c r="G31" s="275"/>
      <c r="H31" s="276"/>
      <c r="I31" s="270"/>
      <c r="J31" s="277"/>
      <c r="K31" s="270"/>
      <c r="M31" s="271" t="s">
        <v>679</v>
      </c>
      <c r="O31" s="259"/>
    </row>
    <row r="32" spans="1:80" x14ac:dyDescent="0.2">
      <c r="A32" s="268"/>
      <c r="B32" s="272"/>
      <c r="C32" s="326" t="s">
        <v>680</v>
      </c>
      <c r="D32" s="327"/>
      <c r="E32" s="273">
        <v>-33.03</v>
      </c>
      <c r="F32" s="274"/>
      <c r="G32" s="275"/>
      <c r="H32" s="276"/>
      <c r="I32" s="270"/>
      <c r="J32" s="277"/>
      <c r="K32" s="270"/>
      <c r="M32" s="271" t="s">
        <v>680</v>
      </c>
      <c r="O32" s="259"/>
    </row>
    <row r="33" spans="1:80" x14ac:dyDescent="0.2">
      <c r="A33" s="260">
        <v>8</v>
      </c>
      <c r="B33" s="261" t="s">
        <v>681</v>
      </c>
      <c r="C33" s="262" t="s">
        <v>682</v>
      </c>
      <c r="D33" s="263" t="s">
        <v>122</v>
      </c>
      <c r="E33" s="264">
        <v>22.97</v>
      </c>
      <c r="F33" s="264">
        <v>0</v>
      </c>
      <c r="G33" s="265">
        <f>E33*F33</f>
        <v>0</v>
      </c>
      <c r="H33" s="266">
        <v>6.5199999999999998E-3</v>
      </c>
      <c r="I33" s="267">
        <f>E33*H33</f>
        <v>0.14976439999999999</v>
      </c>
      <c r="J33" s="266">
        <v>0</v>
      </c>
      <c r="K33" s="267">
        <f>E33*J33</f>
        <v>0</v>
      </c>
      <c r="O33" s="259">
        <v>2</v>
      </c>
      <c r="AA33" s="232">
        <v>1</v>
      </c>
      <c r="AB33" s="232">
        <v>1</v>
      </c>
      <c r="AC33" s="232">
        <v>1</v>
      </c>
      <c r="AZ33" s="232">
        <v>1</v>
      </c>
      <c r="BA33" s="232">
        <f>IF(AZ33=1,G33,0)</f>
        <v>0</v>
      </c>
      <c r="BB33" s="232">
        <f>IF(AZ33=2,G33,0)</f>
        <v>0</v>
      </c>
      <c r="BC33" s="232">
        <f>IF(AZ33=3,G33,0)</f>
        <v>0</v>
      </c>
      <c r="BD33" s="232">
        <f>IF(AZ33=4,G33,0)</f>
        <v>0</v>
      </c>
      <c r="BE33" s="232">
        <f>IF(AZ33=5,G33,0)</f>
        <v>0</v>
      </c>
      <c r="CA33" s="259">
        <v>1</v>
      </c>
      <c r="CB33" s="259">
        <v>1</v>
      </c>
    </row>
    <row r="34" spans="1:80" x14ac:dyDescent="0.2">
      <c r="A34" s="268"/>
      <c r="B34" s="272"/>
      <c r="C34" s="326" t="s">
        <v>683</v>
      </c>
      <c r="D34" s="327"/>
      <c r="E34" s="273">
        <v>22.97</v>
      </c>
      <c r="F34" s="274"/>
      <c r="G34" s="275"/>
      <c r="H34" s="276"/>
      <c r="I34" s="270"/>
      <c r="J34" s="277"/>
      <c r="K34" s="270"/>
      <c r="M34" s="271" t="s">
        <v>683</v>
      </c>
      <c r="O34" s="259"/>
    </row>
    <row r="35" spans="1:80" x14ac:dyDescent="0.2">
      <c r="A35" s="260">
        <v>9</v>
      </c>
      <c r="B35" s="261" t="s">
        <v>684</v>
      </c>
      <c r="C35" s="262" t="s">
        <v>685</v>
      </c>
      <c r="D35" s="263" t="s">
        <v>122</v>
      </c>
      <c r="E35" s="264">
        <v>22.97</v>
      </c>
      <c r="F35" s="264">
        <v>0</v>
      </c>
      <c r="G35" s="265">
        <f>E35*F35</f>
        <v>0</v>
      </c>
      <c r="H35" s="266">
        <v>6.0999999999999997E-4</v>
      </c>
      <c r="I35" s="267">
        <f>E35*H35</f>
        <v>1.4011699999999998E-2</v>
      </c>
      <c r="J35" s="266">
        <v>0</v>
      </c>
      <c r="K35" s="267">
        <f>E35*J35</f>
        <v>0</v>
      </c>
      <c r="O35" s="259">
        <v>2</v>
      </c>
      <c r="AA35" s="232">
        <v>1</v>
      </c>
      <c r="AB35" s="232">
        <v>1</v>
      </c>
      <c r="AC35" s="232">
        <v>1</v>
      </c>
      <c r="AZ35" s="232">
        <v>1</v>
      </c>
      <c r="BA35" s="232">
        <f>IF(AZ35=1,G35,0)</f>
        <v>0</v>
      </c>
      <c r="BB35" s="232">
        <f>IF(AZ35=2,G35,0)</f>
        <v>0</v>
      </c>
      <c r="BC35" s="232">
        <f>IF(AZ35=3,G35,0)</f>
        <v>0</v>
      </c>
      <c r="BD35" s="232">
        <f>IF(AZ35=4,G35,0)</f>
        <v>0</v>
      </c>
      <c r="BE35" s="232">
        <f>IF(AZ35=5,G35,0)</f>
        <v>0</v>
      </c>
      <c r="CA35" s="259">
        <v>1</v>
      </c>
      <c r="CB35" s="259">
        <v>1</v>
      </c>
    </row>
    <row r="36" spans="1:80" x14ac:dyDescent="0.2">
      <c r="A36" s="268"/>
      <c r="B36" s="272"/>
      <c r="C36" s="326" t="s">
        <v>118</v>
      </c>
      <c r="D36" s="327"/>
      <c r="E36" s="273">
        <v>0</v>
      </c>
      <c r="F36" s="274"/>
      <c r="G36" s="275"/>
      <c r="H36" s="276"/>
      <c r="I36" s="270"/>
      <c r="J36" s="277"/>
      <c r="K36" s="270"/>
      <c r="M36" s="271" t="s">
        <v>118</v>
      </c>
      <c r="O36" s="259"/>
    </row>
    <row r="37" spans="1:80" x14ac:dyDescent="0.2">
      <c r="A37" s="268"/>
      <c r="B37" s="272"/>
      <c r="C37" s="326" t="s">
        <v>683</v>
      </c>
      <c r="D37" s="327"/>
      <c r="E37" s="273">
        <v>22.97</v>
      </c>
      <c r="F37" s="274"/>
      <c r="G37" s="275"/>
      <c r="H37" s="276"/>
      <c r="I37" s="270"/>
      <c r="J37" s="277"/>
      <c r="K37" s="270"/>
      <c r="M37" s="271" t="s">
        <v>683</v>
      </c>
      <c r="O37" s="259"/>
    </row>
    <row r="38" spans="1:80" x14ac:dyDescent="0.2">
      <c r="A38" s="260">
        <v>10</v>
      </c>
      <c r="B38" s="261" t="s">
        <v>686</v>
      </c>
      <c r="C38" s="262" t="s">
        <v>687</v>
      </c>
      <c r="D38" s="263" t="s">
        <v>122</v>
      </c>
      <c r="E38" s="264">
        <v>22.97</v>
      </c>
      <c r="F38" s="264">
        <v>0</v>
      </c>
      <c r="G38" s="265">
        <f>E38*F38</f>
        <v>0</v>
      </c>
      <c r="H38" s="266">
        <v>0.10373</v>
      </c>
      <c r="I38" s="267">
        <f>E38*H38</f>
        <v>2.3826781000000001</v>
      </c>
      <c r="J38" s="266">
        <v>0</v>
      </c>
      <c r="K38" s="267">
        <f>E38*J38</f>
        <v>0</v>
      </c>
      <c r="O38" s="259">
        <v>2</v>
      </c>
      <c r="AA38" s="232">
        <v>1</v>
      </c>
      <c r="AB38" s="232">
        <v>1</v>
      </c>
      <c r="AC38" s="232">
        <v>1</v>
      </c>
      <c r="AZ38" s="232">
        <v>1</v>
      </c>
      <c r="BA38" s="232">
        <f>IF(AZ38=1,G38,0)</f>
        <v>0</v>
      </c>
      <c r="BB38" s="232">
        <f>IF(AZ38=2,G38,0)</f>
        <v>0</v>
      </c>
      <c r="BC38" s="232">
        <f>IF(AZ38=3,G38,0)</f>
        <v>0</v>
      </c>
      <c r="BD38" s="232">
        <f>IF(AZ38=4,G38,0)</f>
        <v>0</v>
      </c>
      <c r="BE38" s="232">
        <f>IF(AZ38=5,G38,0)</f>
        <v>0</v>
      </c>
      <c r="CA38" s="259">
        <v>1</v>
      </c>
      <c r="CB38" s="259">
        <v>1</v>
      </c>
    </row>
    <row r="39" spans="1:80" x14ac:dyDescent="0.2">
      <c r="A39" s="268"/>
      <c r="B39" s="272"/>
      <c r="C39" s="326" t="s">
        <v>118</v>
      </c>
      <c r="D39" s="327"/>
      <c r="E39" s="273">
        <v>0</v>
      </c>
      <c r="F39" s="274"/>
      <c r="G39" s="275"/>
      <c r="H39" s="276"/>
      <c r="I39" s="270"/>
      <c r="J39" s="277"/>
      <c r="K39" s="270"/>
      <c r="M39" s="271" t="s">
        <v>118</v>
      </c>
      <c r="O39" s="259"/>
    </row>
    <row r="40" spans="1:80" x14ac:dyDescent="0.2">
      <c r="A40" s="268"/>
      <c r="B40" s="272"/>
      <c r="C40" s="326" t="s">
        <v>683</v>
      </c>
      <c r="D40" s="327"/>
      <c r="E40" s="273">
        <v>22.97</v>
      </c>
      <c r="F40" s="274"/>
      <c r="G40" s="275"/>
      <c r="H40" s="276"/>
      <c r="I40" s="270"/>
      <c r="J40" s="277"/>
      <c r="K40" s="270"/>
      <c r="M40" s="271" t="s">
        <v>683</v>
      </c>
      <c r="O40" s="259"/>
    </row>
    <row r="41" spans="1:80" x14ac:dyDescent="0.2">
      <c r="A41" s="278"/>
      <c r="B41" s="279" t="s">
        <v>101</v>
      </c>
      <c r="C41" s="280" t="s">
        <v>673</v>
      </c>
      <c r="D41" s="281"/>
      <c r="E41" s="282"/>
      <c r="F41" s="283"/>
      <c r="G41" s="284">
        <f>SUM(G25:G40)</f>
        <v>0</v>
      </c>
      <c r="H41" s="285"/>
      <c r="I41" s="286">
        <f>SUM(I25:I40)</f>
        <v>26.3405378</v>
      </c>
      <c r="J41" s="285"/>
      <c r="K41" s="286">
        <f>SUM(K25:K40)</f>
        <v>0</v>
      </c>
      <c r="O41" s="259">
        <v>4</v>
      </c>
      <c r="BA41" s="287">
        <f>SUM(BA25:BA40)</f>
        <v>0</v>
      </c>
      <c r="BB41" s="287">
        <f>SUM(BB25:BB40)</f>
        <v>0</v>
      </c>
      <c r="BC41" s="287">
        <f>SUM(BC25:BC40)</f>
        <v>0</v>
      </c>
      <c r="BD41" s="287">
        <f>SUM(BD25:BD40)</f>
        <v>0</v>
      </c>
      <c r="BE41" s="287">
        <f>SUM(BE25:BE40)</f>
        <v>0</v>
      </c>
    </row>
    <row r="42" spans="1:80" x14ac:dyDescent="0.2">
      <c r="A42" s="249" t="s">
        <v>97</v>
      </c>
      <c r="B42" s="250" t="s">
        <v>128</v>
      </c>
      <c r="C42" s="251" t="s">
        <v>129</v>
      </c>
      <c r="D42" s="252"/>
      <c r="E42" s="253"/>
      <c r="F42" s="253"/>
      <c r="G42" s="254"/>
      <c r="H42" s="255"/>
      <c r="I42" s="256"/>
      <c r="J42" s="257"/>
      <c r="K42" s="258"/>
      <c r="O42" s="259">
        <v>1</v>
      </c>
    </row>
    <row r="43" spans="1:80" x14ac:dyDescent="0.2">
      <c r="A43" s="260">
        <v>11</v>
      </c>
      <c r="B43" s="261" t="s">
        <v>131</v>
      </c>
      <c r="C43" s="262" t="s">
        <v>132</v>
      </c>
      <c r="D43" s="263" t="s">
        <v>122</v>
      </c>
      <c r="E43" s="264">
        <v>133.80000000000001</v>
      </c>
      <c r="F43" s="264">
        <v>0</v>
      </c>
      <c r="G43" s="265">
        <f>E43*F43</f>
        <v>0</v>
      </c>
      <c r="H43" s="266">
        <v>8.0000000000000007E-5</v>
      </c>
      <c r="I43" s="267">
        <f>E43*H43</f>
        <v>1.0704000000000002E-2</v>
      </c>
      <c r="J43" s="266">
        <v>0</v>
      </c>
      <c r="K43" s="267">
        <f>E43*J43</f>
        <v>0</v>
      </c>
      <c r="O43" s="259">
        <v>2</v>
      </c>
      <c r="AA43" s="232">
        <v>1</v>
      </c>
      <c r="AB43" s="232">
        <v>1</v>
      </c>
      <c r="AC43" s="232">
        <v>1</v>
      </c>
      <c r="AZ43" s="232">
        <v>1</v>
      </c>
      <c r="BA43" s="232">
        <f>IF(AZ43=1,G43,0)</f>
        <v>0</v>
      </c>
      <c r="BB43" s="232">
        <f>IF(AZ43=2,G43,0)</f>
        <v>0</v>
      </c>
      <c r="BC43" s="232">
        <f>IF(AZ43=3,G43,0)</f>
        <v>0</v>
      </c>
      <c r="BD43" s="232">
        <f>IF(AZ43=4,G43,0)</f>
        <v>0</v>
      </c>
      <c r="BE43" s="232">
        <f>IF(AZ43=5,G43,0)</f>
        <v>0</v>
      </c>
      <c r="CA43" s="259">
        <v>1</v>
      </c>
      <c r="CB43" s="259">
        <v>1</v>
      </c>
    </row>
    <row r="44" spans="1:80" x14ac:dyDescent="0.2">
      <c r="A44" s="268"/>
      <c r="B44" s="272"/>
      <c r="C44" s="326" t="s">
        <v>123</v>
      </c>
      <c r="D44" s="327"/>
      <c r="E44" s="273">
        <v>0</v>
      </c>
      <c r="F44" s="274"/>
      <c r="G44" s="275"/>
      <c r="H44" s="276"/>
      <c r="I44" s="270"/>
      <c r="J44" s="277"/>
      <c r="K44" s="270"/>
      <c r="M44" s="271" t="s">
        <v>123</v>
      </c>
      <c r="O44" s="259"/>
    </row>
    <row r="45" spans="1:80" x14ac:dyDescent="0.2">
      <c r="A45" s="268"/>
      <c r="B45" s="272"/>
      <c r="C45" s="326" t="s">
        <v>688</v>
      </c>
      <c r="D45" s="327"/>
      <c r="E45" s="273">
        <v>71.02</v>
      </c>
      <c r="F45" s="274"/>
      <c r="G45" s="275"/>
      <c r="H45" s="276"/>
      <c r="I45" s="270"/>
      <c r="J45" s="277"/>
      <c r="K45" s="270"/>
      <c r="M45" s="271" t="s">
        <v>688</v>
      </c>
      <c r="O45" s="259"/>
    </row>
    <row r="46" spans="1:80" x14ac:dyDescent="0.2">
      <c r="A46" s="268"/>
      <c r="B46" s="272"/>
      <c r="C46" s="326" t="s">
        <v>689</v>
      </c>
      <c r="D46" s="327"/>
      <c r="E46" s="273">
        <v>62.78</v>
      </c>
      <c r="F46" s="274"/>
      <c r="G46" s="275"/>
      <c r="H46" s="276"/>
      <c r="I46" s="270"/>
      <c r="J46" s="277"/>
      <c r="K46" s="270"/>
      <c r="M46" s="271" t="s">
        <v>689</v>
      </c>
      <c r="O46" s="259"/>
    </row>
    <row r="47" spans="1:80" ht="22.5" x14ac:dyDescent="0.2">
      <c r="A47" s="260">
        <v>12</v>
      </c>
      <c r="B47" s="261" t="s">
        <v>690</v>
      </c>
      <c r="C47" s="262" t="s">
        <v>691</v>
      </c>
      <c r="D47" s="263" t="s">
        <v>166</v>
      </c>
      <c r="E47" s="264">
        <v>50.37</v>
      </c>
      <c r="F47" s="264">
        <v>0</v>
      </c>
      <c r="G47" s="265">
        <f>E47*F47</f>
        <v>0</v>
      </c>
      <c r="H47" s="266">
        <v>0</v>
      </c>
      <c r="I47" s="267">
        <f>E47*H47</f>
        <v>0</v>
      </c>
      <c r="J47" s="266"/>
      <c r="K47" s="267">
        <f>E47*J47</f>
        <v>0</v>
      </c>
      <c r="O47" s="259">
        <v>2</v>
      </c>
      <c r="AA47" s="232">
        <v>12</v>
      </c>
      <c r="AB47" s="232">
        <v>0</v>
      </c>
      <c r="AC47" s="232">
        <v>546</v>
      </c>
      <c r="AZ47" s="232">
        <v>1</v>
      </c>
      <c r="BA47" s="232">
        <f>IF(AZ47=1,G47,0)</f>
        <v>0</v>
      </c>
      <c r="BB47" s="232">
        <f>IF(AZ47=2,G47,0)</f>
        <v>0</v>
      </c>
      <c r="BC47" s="232">
        <f>IF(AZ47=3,G47,0)</f>
        <v>0</v>
      </c>
      <c r="BD47" s="232">
        <f>IF(AZ47=4,G47,0)</f>
        <v>0</v>
      </c>
      <c r="BE47" s="232">
        <f>IF(AZ47=5,G47,0)</f>
        <v>0</v>
      </c>
      <c r="CA47" s="259">
        <v>12</v>
      </c>
      <c r="CB47" s="259">
        <v>0</v>
      </c>
    </row>
    <row r="48" spans="1:80" x14ac:dyDescent="0.2">
      <c r="A48" s="268"/>
      <c r="B48" s="272"/>
      <c r="C48" s="326" t="s">
        <v>118</v>
      </c>
      <c r="D48" s="327"/>
      <c r="E48" s="273">
        <v>0</v>
      </c>
      <c r="F48" s="274"/>
      <c r="G48" s="275"/>
      <c r="H48" s="276"/>
      <c r="I48" s="270"/>
      <c r="J48" s="277"/>
      <c r="K48" s="270"/>
      <c r="M48" s="271" t="s">
        <v>118</v>
      </c>
      <c r="O48" s="259"/>
    </row>
    <row r="49" spans="1:80" x14ac:dyDescent="0.2">
      <c r="A49" s="268"/>
      <c r="B49" s="272"/>
      <c r="C49" s="326" t="s">
        <v>692</v>
      </c>
      <c r="D49" s="327"/>
      <c r="E49" s="273">
        <v>26.71</v>
      </c>
      <c r="F49" s="274"/>
      <c r="G49" s="275"/>
      <c r="H49" s="276"/>
      <c r="I49" s="270"/>
      <c r="J49" s="277"/>
      <c r="K49" s="270"/>
      <c r="M49" s="271" t="s">
        <v>692</v>
      </c>
      <c r="O49" s="259"/>
    </row>
    <row r="50" spans="1:80" x14ac:dyDescent="0.2">
      <c r="A50" s="268"/>
      <c r="B50" s="272"/>
      <c r="C50" s="326" t="s">
        <v>693</v>
      </c>
      <c r="D50" s="327"/>
      <c r="E50" s="273">
        <v>23.66</v>
      </c>
      <c r="F50" s="274"/>
      <c r="G50" s="275"/>
      <c r="H50" s="276"/>
      <c r="I50" s="270"/>
      <c r="J50" s="277"/>
      <c r="K50" s="270"/>
      <c r="M50" s="271" t="s">
        <v>693</v>
      </c>
      <c r="O50" s="259"/>
    </row>
    <row r="51" spans="1:80" x14ac:dyDescent="0.2">
      <c r="A51" s="278"/>
      <c r="B51" s="279" t="s">
        <v>101</v>
      </c>
      <c r="C51" s="280" t="s">
        <v>130</v>
      </c>
      <c r="D51" s="281"/>
      <c r="E51" s="282"/>
      <c r="F51" s="283"/>
      <c r="G51" s="284">
        <f>SUM(G42:G50)</f>
        <v>0</v>
      </c>
      <c r="H51" s="285"/>
      <c r="I51" s="286">
        <f>SUM(I42:I50)</f>
        <v>1.0704000000000002E-2</v>
      </c>
      <c r="J51" s="285"/>
      <c r="K51" s="286">
        <f>SUM(K42:K50)</f>
        <v>0</v>
      </c>
      <c r="O51" s="259">
        <v>4</v>
      </c>
      <c r="BA51" s="287">
        <f>SUM(BA42:BA50)</f>
        <v>0</v>
      </c>
      <c r="BB51" s="287">
        <f>SUM(BB42:BB50)</f>
        <v>0</v>
      </c>
      <c r="BC51" s="287">
        <f>SUM(BC42:BC50)</f>
        <v>0</v>
      </c>
      <c r="BD51" s="287">
        <f>SUM(BD42:BD50)</f>
        <v>0</v>
      </c>
      <c r="BE51" s="287">
        <f>SUM(BE42:BE50)</f>
        <v>0</v>
      </c>
    </row>
    <row r="52" spans="1:80" x14ac:dyDescent="0.2">
      <c r="A52" s="249" t="s">
        <v>97</v>
      </c>
      <c r="B52" s="250" t="s">
        <v>212</v>
      </c>
      <c r="C52" s="251" t="s">
        <v>213</v>
      </c>
      <c r="D52" s="252"/>
      <c r="E52" s="253"/>
      <c r="F52" s="253"/>
      <c r="G52" s="254"/>
      <c r="H52" s="255"/>
      <c r="I52" s="256"/>
      <c r="J52" s="257"/>
      <c r="K52" s="258"/>
      <c r="O52" s="259">
        <v>1</v>
      </c>
    </row>
    <row r="53" spans="1:80" x14ac:dyDescent="0.2">
      <c r="A53" s="260">
        <v>13</v>
      </c>
      <c r="B53" s="261" t="s">
        <v>215</v>
      </c>
      <c r="C53" s="262" t="s">
        <v>216</v>
      </c>
      <c r="D53" s="263" t="s">
        <v>166</v>
      </c>
      <c r="E53" s="264">
        <v>128.41</v>
      </c>
      <c r="F53" s="264">
        <v>0</v>
      </c>
      <c r="G53" s="265">
        <f>E53*F53</f>
        <v>0</v>
      </c>
      <c r="H53" s="266">
        <v>2.3000000000000001E-4</v>
      </c>
      <c r="I53" s="267">
        <f>E53*H53</f>
        <v>2.9534299999999999E-2</v>
      </c>
      <c r="J53" s="266">
        <v>0</v>
      </c>
      <c r="K53" s="267">
        <f>E53*J53</f>
        <v>0</v>
      </c>
      <c r="O53" s="259">
        <v>2</v>
      </c>
      <c r="AA53" s="232">
        <v>1</v>
      </c>
      <c r="AB53" s="232">
        <v>1</v>
      </c>
      <c r="AC53" s="232">
        <v>1</v>
      </c>
      <c r="AZ53" s="232">
        <v>1</v>
      </c>
      <c r="BA53" s="232">
        <f>IF(AZ53=1,G53,0)</f>
        <v>0</v>
      </c>
      <c r="BB53" s="232">
        <f>IF(AZ53=2,G53,0)</f>
        <v>0</v>
      </c>
      <c r="BC53" s="232">
        <f>IF(AZ53=3,G53,0)</f>
        <v>0</v>
      </c>
      <c r="BD53" s="232">
        <f>IF(AZ53=4,G53,0)</f>
        <v>0</v>
      </c>
      <c r="BE53" s="232">
        <f>IF(AZ53=5,G53,0)</f>
        <v>0</v>
      </c>
      <c r="CA53" s="259">
        <v>1</v>
      </c>
      <c r="CB53" s="259">
        <v>1</v>
      </c>
    </row>
    <row r="54" spans="1:80" x14ac:dyDescent="0.2">
      <c r="A54" s="268"/>
      <c r="B54" s="272"/>
      <c r="C54" s="326" t="s">
        <v>118</v>
      </c>
      <c r="D54" s="327"/>
      <c r="E54" s="273">
        <v>0</v>
      </c>
      <c r="F54" s="274"/>
      <c r="G54" s="275"/>
      <c r="H54" s="276"/>
      <c r="I54" s="270"/>
      <c r="J54" s="277"/>
      <c r="K54" s="270"/>
      <c r="M54" s="271" t="s">
        <v>118</v>
      </c>
      <c r="O54" s="259"/>
    </row>
    <row r="55" spans="1:80" x14ac:dyDescent="0.2">
      <c r="A55" s="268"/>
      <c r="B55" s="272"/>
      <c r="C55" s="326" t="s">
        <v>694</v>
      </c>
      <c r="D55" s="327"/>
      <c r="E55" s="273">
        <v>128.41</v>
      </c>
      <c r="F55" s="274"/>
      <c r="G55" s="275"/>
      <c r="H55" s="276"/>
      <c r="I55" s="270"/>
      <c r="J55" s="277"/>
      <c r="K55" s="270"/>
      <c r="M55" s="271" t="s">
        <v>694</v>
      </c>
      <c r="O55" s="259"/>
    </row>
    <row r="56" spans="1:80" x14ac:dyDescent="0.2">
      <c r="A56" s="278"/>
      <c r="B56" s="279" t="s">
        <v>101</v>
      </c>
      <c r="C56" s="280" t="s">
        <v>214</v>
      </c>
      <c r="D56" s="281"/>
      <c r="E56" s="282"/>
      <c r="F56" s="283"/>
      <c r="G56" s="284">
        <f>SUM(G52:G55)</f>
        <v>0</v>
      </c>
      <c r="H56" s="285"/>
      <c r="I56" s="286">
        <f>SUM(I52:I55)</f>
        <v>2.9534299999999999E-2</v>
      </c>
      <c r="J56" s="285"/>
      <c r="K56" s="286">
        <f>SUM(K52:K55)</f>
        <v>0</v>
      </c>
      <c r="O56" s="259">
        <v>4</v>
      </c>
      <c r="BA56" s="287">
        <f>SUM(BA52:BA55)</f>
        <v>0</v>
      </c>
      <c r="BB56" s="287">
        <f>SUM(BB52:BB55)</f>
        <v>0</v>
      </c>
      <c r="BC56" s="287">
        <f>SUM(BC52:BC55)</f>
        <v>0</v>
      </c>
      <c r="BD56" s="287">
        <f>SUM(BD52:BD55)</f>
        <v>0</v>
      </c>
      <c r="BE56" s="287">
        <f>SUM(BE52:BE55)</f>
        <v>0</v>
      </c>
    </row>
    <row r="57" spans="1:80" x14ac:dyDescent="0.2">
      <c r="A57" s="249" t="s">
        <v>97</v>
      </c>
      <c r="B57" s="250" t="s">
        <v>233</v>
      </c>
      <c r="C57" s="251" t="s">
        <v>234</v>
      </c>
      <c r="D57" s="252"/>
      <c r="E57" s="253"/>
      <c r="F57" s="253"/>
      <c r="G57" s="254"/>
      <c r="H57" s="255"/>
      <c r="I57" s="256"/>
      <c r="J57" s="257"/>
      <c r="K57" s="258"/>
      <c r="O57" s="259">
        <v>1</v>
      </c>
    </row>
    <row r="58" spans="1:80" ht="22.5" x14ac:dyDescent="0.2">
      <c r="A58" s="260">
        <v>14</v>
      </c>
      <c r="B58" s="261" t="s">
        <v>695</v>
      </c>
      <c r="C58" s="262" t="s">
        <v>696</v>
      </c>
      <c r="D58" s="263" t="s">
        <v>117</v>
      </c>
      <c r="E58" s="264">
        <v>9.2799999999999994</v>
      </c>
      <c r="F58" s="264">
        <v>0</v>
      </c>
      <c r="G58" s="265">
        <f>E58*F58</f>
        <v>0</v>
      </c>
      <c r="H58" s="266">
        <v>2.5249999999999999</v>
      </c>
      <c r="I58" s="267">
        <f>E58*H58</f>
        <v>23.431999999999999</v>
      </c>
      <c r="J58" s="266">
        <v>0</v>
      </c>
      <c r="K58" s="267">
        <f>E58*J58</f>
        <v>0</v>
      </c>
      <c r="O58" s="259">
        <v>2</v>
      </c>
      <c r="AA58" s="232">
        <v>1</v>
      </c>
      <c r="AB58" s="232">
        <v>0</v>
      </c>
      <c r="AC58" s="232">
        <v>0</v>
      </c>
      <c r="AZ58" s="232">
        <v>1</v>
      </c>
      <c r="BA58" s="232">
        <f>IF(AZ58=1,G58,0)</f>
        <v>0</v>
      </c>
      <c r="BB58" s="232">
        <f>IF(AZ58=2,G58,0)</f>
        <v>0</v>
      </c>
      <c r="BC58" s="232">
        <f>IF(AZ58=3,G58,0)</f>
        <v>0</v>
      </c>
      <c r="BD58" s="232">
        <f>IF(AZ58=4,G58,0)</f>
        <v>0</v>
      </c>
      <c r="BE58" s="232">
        <f>IF(AZ58=5,G58,0)</f>
        <v>0</v>
      </c>
      <c r="CA58" s="259">
        <v>1</v>
      </c>
      <c r="CB58" s="259">
        <v>0</v>
      </c>
    </row>
    <row r="59" spans="1:80" x14ac:dyDescent="0.2">
      <c r="A59" s="268"/>
      <c r="B59" s="272"/>
      <c r="C59" s="326" t="s">
        <v>118</v>
      </c>
      <c r="D59" s="327"/>
      <c r="E59" s="273">
        <v>0</v>
      </c>
      <c r="F59" s="274"/>
      <c r="G59" s="275"/>
      <c r="H59" s="276"/>
      <c r="I59" s="270"/>
      <c r="J59" s="277"/>
      <c r="K59" s="270"/>
      <c r="M59" s="271" t="s">
        <v>118</v>
      </c>
      <c r="O59" s="259"/>
    </row>
    <row r="60" spans="1:80" x14ac:dyDescent="0.2">
      <c r="A60" s="268"/>
      <c r="B60" s="272"/>
      <c r="C60" s="326" t="s">
        <v>697</v>
      </c>
      <c r="D60" s="327"/>
      <c r="E60" s="273">
        <v>6.01</v>
      </c>
      <c r="F60" s="274"/>
      <c r="G60" s="275"/>
      <c r="H60" s="276"/>
      <c r="I60" s="270"/>
      <c r="J60" s="277"/>
      <c r="K60" s="270"/>
      <c r="M60" s="271" t="s">
        <v>697</v>
      </c>
      <c r="O60" s="259"/>
    </row>
    <row r="61" spans="1:80" x14ac:dyDescent="0.2">
      <c r="A61" s="268"/>
      <c r="B61" s="272"/>
      <c r="C61" s="326" t="s">
        <v>698</v>
      </c>
      <c r="D61" s="327"/>
      <c r="E61" s="273">
        <v>0.9</v>
      </c>
      <c r="F61" s="274"/>
      <c r="G61" s="275"/>
      <c r="H61" s="276"/>
      <c r="I61" s="270"/>
      <c r="J61" s="277"/>
      <c r="K61" s="270"/>
      <c r="M61" s="271" t="s">
        <v>698</v>
      </c>
      <c r="O61" s="259"/>
    </row>
    <row r="62" spans="1:80" x14ac:dyDescent="0.2">
      <c r="A62" s="268"/>
      <c r="B62" s="272"/>
      <c r="C62" s="326" t="s">
        <v>699</v>
      </c>
      <c r="D62" s="327"/>
      <c r="E62" s="273">
        <v>1.8455999999999999</v>
      </c>
      <c r="F62" s="274"/>
      <c r="G62" s="275"/>
      <c r="H62" s="276"/>
      <c r="I62" s="270"/>
      <c r="J62" s="277"/>
      <c r="K62" s="270"/>
      <c r="M62" s="271" t="s">
        <v>699</v>
      </c>
      <c r="O62" s="259"/>
    </row>
    <row r="63" spans="1:80" x14ac:dyDescent="0.2">
      <c r="A63" s="268"/>
      <c r="B63" s="272"/>
      <c r="C63" s="326" t="s">
        <v>700</v>
      </c>
      <c r="D63" s="327"/>
      <c r="E63" s="273">
        <v>0.52439999999999998</v>
      </c>
      <c r="F63" s="274"/>
      <c r="G63" s="275"/>
      <c r="H63" s="276"/>
      <c r="I63" s="270"/>
      <c r="J63" s="277"/>
      <c r="K63" s="270"/>
      <c r="M63" s="271" t="s">
        <v>700</v>
      </c>
      <c r="O63" s="259"/>
    </row>
    <row r="64" spans="1:80" x14ac:dyDescent="0.2">
      <c r="A64" s="260">
        <v>15</v>
      </c>
      <c r="B64" s="261" t="s">
        <v>701</v>
      </c>
      <c r="C64" s="262" t="s">
        <v>702</v>
      </c>
      <c r="D64" s="263" t="s">
        <v>117</v>
      </c>
      <c r="E64" s="264">
        <v>9.2799999999999994</v>
      </c>
      <c r="F64" s="264">
        <v>0</v>
      </c>
      <c r="G64" s="265">
        <f>E64*F64</f>
        <v>0</v>
      </c>
      <c r="H64" s="266">
        <v>0.01</v>
      </c>
      <c r="I64" s="267">
        <f>E64*H64</f>
        <v>9.2799999999999994E-2</v>
      </c>
      <c r="J64" s="266">
        <v>0</v>
      </c>
      <c r="K64" s="267">
        <f>E64*J64</f>
        <v>0</v>
      </c>
      <c r="O64" s="259">
        <v>2</v>
      </c>
      <c r="AA64" s="232">
        <v>1</v>
      </c>
      <c r="AB64" s="232">
        <v>1</v>
      </c>
      <c r="AC64" s="232">
        <v>1</v>
      </c>
      <c r="AZ64" s="232">
        <v>1</v>
      </c>
      <c r="BA64" s="232">
        <f>IF(AZ64=1,G64,0)</f>
        <v>0</v>
      </c>
      <c r="BB64" s="232">
        <f>IF(AZ64=2,G64,0)</f>
        <v>0</v>
      </c>
      <c r="BC64" s="232">
        <f>IF(AZ64=3,G64,0)</f>
        <v>0</v>
      </c>
      <c r="BD64" s="232">
        <f>IF(AZ64=4,G64,0)</f>
        <v>0</v>
      </c>
      <c r="BE64" s="232">
        <f>IF(AZ64=5,G64,0)</f>
        <v>0</v>
      </c>
      <c r="CA64" s="259">
        <v>1</v>
      </c>
      <c r="CB64" s="259">
        <v>1</v>
      </c>
    </row>
    <row r="65" spans="1:80" x14ac:dyDescent="0.2">
      <c r="A65" s="268"/>
      <c r="B65" s="272"/>
      <c r="C65" s="326" t="s">
        <v>118</v>
      </c>
      <c r="D65" s="327"/>
      <c r="E65" s="273">
        <v>0</v>
      </c>
      <c r="F65" s="274"/>
      <c r="G65" s="275"/>
      <c r="H65" s="276"/>
      <c r="I65" s="270"/>
      <c r="J65" s="277"/>
      <c r="K65" s="270"/>
      <c r="M65" s="271" t="s">
        <v>118</v>
      </c>
      <c r="O65" s="259"/>
    </row>
    <row r="66" spans="1:80" x14ac:dyDescent="0.2">
      <c r="A66" s="268"/>
      <c r="B66" s="272"/>
      <c r="C66" s="326" t="s">
        <v>703</v>
      </c>
      <c r="D66" s="327"/>
      <c r="E66" s="273">
        <v>9.2799999999999994</v>
      </c>
      <c r="F66" s="274"/>
      <c r="G66" s="275"/>
      <c r="H66" s="276"/>
      <c r="I66" s="270"/>
      <c r="J66" s="277"/>
      <c r="K66" s="270"/>
      <c r="M66" s="271" t="s">
        <v>703</v>
      </c>
      <c r="O66" s="259"/>
    </row>
    <row r="67" spans="1:80" x14ac:dyDescent="0.2">
      <c r="A67" s="260">
        <v>16</v>
      </c>
      <c r="B67" s="261" t="s">
        <v>704</v>
      </c>
      <c r="C67" s="262" t="s">
        <v>705</v>
      </c>
      <c r="D67" s="263" t="s">
        <v>117</v>
      </c>
      <c r="E67" s="264">
        <v>9.2799999999999994</v>
      </c>
      <c r="F67" s="264">
        <v>0</v>
      </c>
      <c r="G67" s="265">
        <f>E67*F67</f>
        <v>0</v>
      </c>
      <c r="H67" s="266">
        <v>0</v>
      </c>
      <c r="I67" s="267">
        <f>E67*H67</f>
        <v>0</v>
      </c>
      <c r="J67" s="266">
        <v>0</v>
      </c>
      <c r="K67" s="267">
        <f>E67*J67</f>
        <v>0</v>
      </c>
      <c r="O67" s="259">
        <v>2</v>
      </c>
      <c r="AA67" s="232">
        <v>1</v>
      </c>
      <c r="AB67" s="232">
        <v>1</v>
      </c>
      <c r="AC67" s="232">
        <v>1</v>
      </c>
      <c r="AZ67" s="232">
        <v>1</v>
      </c>
      <c r="BA67" s="232">
        <f>IF(AZ67=1,G67,0)</f>
        <v>0</v>
      </c>
      <c r="BB67" s="232">
        <f>IF(AZ67=2,G67,0)</f>
        <v>0</v>
      </c>
      <c r="BC67" s="232">
        <f>IF(AZ67=3,G67,0)</f>
        <v>0</v>
      </c>
      <c r="BD67" s="232">
        <f>IF(AZ67=4,G67,0)</f>
        <v>0</v>
      </c>
      <c r="BE67" s="232">
        <f>IF(AZ67=5,G67,0)</f>
        <v>0</v>
      </c>
      <c r="CA67" s="259">
        <v>1</v>
      </c>
      <c r="CB67" s="259">
        <v>1</v>
      </c>
    </row>
    <row r="68" spans="1:80" x14ac:dyDescent="0.2">
      <c r="A68" s="268"/>
      <c r="B68" s="272"/>
      <c r="C68" s="326" t="s">
        <v>118</v>
      </c>
      <c r="D68" s="327"/>
      <c r="E68" s="273">
        <v>0</v>
      </c>
      <c r="F68" s="274"/>
      <c r="G68" s="275"/>
      <c r="H68" s="276"/>
      <c r="I68" s="270"/>
      <c r="J68" s="277"/>
      <c r="K68" s="270"/>
      <c r="M68" s="271" t="s">
        <v>118</v>
      </c>
      <c r="O68" s="259"/>
    </row>
    <row r="69" spans="1:80" x14ac:dyDescent="0.2">
      <c r="A69" s="268"/>
      <c r="B69" s="272"/>
      <c r="C69" s="326" t="s">
        <v>703</v>
      </c>
      <c r="D69" s="327"/>
      <c r="E69" s="273">
        <v>9.2799999999999994</v>
      </c>
      <c r="F69" s="274"/>
      <c r="G69" s="275"/>
      <c r="H69" s="276"/>
      <c r="I69" s="270"/>
      <c r="J69" s="277"/>
      <c r="K69" s="270"/>
      <c r="M69" s="271" t="s">
        <v>703</v>
      </c>
      <c r="O69" s="259"/>
    </row>
    <row r="70" spans="1:80" x14ac:dyDescent="0.2">
      <c r="A70" s="260">
        <v>17</v>
      </c>
      <c r="B70" s="261" t="s">
        <v>706</v>
      </c>
      <c r="C70" s="262" t="s">
        <v>707</v>
      </c>
      <c r="D70" s="263" t="s">
        <v>117</v>
      </c>
      <c r="E70" s="264">
        <v>9.2799999999999994</v>
      </c>
      <c r="F70" s="264">
        <v>0</v>
      </c>
      <c r="G70" s="265">
        <f>E70*F70</f>
        <v>0</v>
      </c>
      <c r="H70" s="266">
        <v>0</v>
      </c>
      <c r="I70" s="267">
        <f>E70*H70</f>
        <v>0</v>
      </c>
      <c r="J70" s="266">
        <v>0</v>
      </c>
      <c r="K70" s="267">
        <f>E70*J70</f>
        <v>0</v>
      </c>
      <c r="O70" s="259">
        <v>2</v>
      </c>
      <c r="AA70" s="232">
        <v>1</v>
      </c>
      <c r="AB70" s="232">
        <v>1</v>
      </c>
      <c r="AC70" s="232">
        <v>1</v>
      </c>
      <c r="AZ70" s="232">
        <v>1</v>
      </c>
      <c r="BA70" s="232">
        <f>IF(AZ70=1,G70,0)</f>
        <v>0</v>
      </c>
      <c r="BB70" s="232">
        <f>IF(AZ70=2,G70,0)</f>
        <v>0</v>
      </c>
      <c r="BC70" s="232">
        <f>IF(AZ70=3,G70,0)</f>
        <v>0</v>
      </c>
      <c r="BD70" s="232">
        <f>IF(AZ70=4,G70,0)</f>
        <v>0</v>
      </c>
      <c r="BE70" s="232">
        <f>IF(AZ70=5,G70,0)</f>
        <v>0</v>
      </c>
      <c r="CA70" s="259">
        <v>1</v>
      </c>
      <c r="CB70" s="259">
        <v>1</v>
      </c>
    </row>
    <row r="71" spans="1:80" x14ac:dyDescent="0.2">
      <c r="A71" s="268"/>
      <c r="B71" s="272"/>
      <c r="C71" s="326" t="s">
        <v>708</v>
      </c>
      <c r="D71" s="327"/>
      <c r="E71" s="273">
        <v>0</v>
      </c>
      <c r="F71" s="274"/>
      <c r="G71" s="275"/>
      <c r="H71" s="276"/>
      <c r="I71" s="270"/>
      <c r="J71" s="277"/>
      <c r="K71" s="270"/>
      <c r="M71" s="271" t="s">
        <v>708</v>
      </c>
      <c r="O71" s="259"/>
    </row>
    <row r="72" spans="1:80" x14ac:dyDescent="0.2">
      <c r="A72" s="268"/>
      <c r="B72" s="272"/>
      <c r="C72" s="326" t="s">
        <v>703</v>
      </c>
      <c r="D72" s="327"/>
      <c r="E72" s="273">
        <v>9.2799999999999994</v>
      </c>
      <c r="F72" s="274"/>
      <c r="G72" s="275"/>
      <c r="H72" s="276"/>
      <c r="I72" s="270"/>
      <c r="J72" s="277"/>
      <c r="K72" s="270"/>
      <c r="M72" s="271" t="s">
        <v>703</v>
      </c>
      <c r="O72" s="259"/>
    </row>
    <row r="73" spans="1:80" x14ac:dyDescent="0.2">
      <c r="A73" s="260">
        <v>18</v>
      </c>
      <c r="B73" s="261" t="s">
        <v>709</v>
      </c>
      <c r="C73" s="262" t="s">
        <v>710</v>
      </c>
      <c r="D73" s="263" t="s">
        <v>122</v>
      </c>
      <c r="E73" s="264">
        <v>6.9</v>
      </c>
      <c r="F73" s="264">
        <v>0</v>
      </c>
      <c r="G73" s="265">
        <f>E73*F73</f>
        <v>0</v>
      </c>
      <c r="H73" s="266">
        <v>1.4109999999999999E-2</v>
      </c>
      <c r="I73" s="267">
        <f>E73*H73</f>
        <v>9.7359000000000001E-2</v>
      </c>
      <c r="J73" s="266">
        <v>0</v>
      </c>
      <c r="K73" s="267">
        <f>E73*J73</f>
        <v>0</v>
      </c>
      <c r="O73" s="259">
        <v>2</v>
      </c>
      <c r="AA73" s="232">
        <v>1</v>
      </c>
      <c r="AB73" s="232">
        <v>1</v>
      </c>
      <c r="AC73" s="232">
        <v>1</v>
      </c>
      <c r="AZ73" s="232">
        <v>1</v>
      </c>
      <c r="BA73" s="232">
        <f>IF(AZ73=1,G73,0)</f>
        <v>0</v>
      </c>
      <c r="BB73" s="232">
        <f>IF(AZ73=2,G73,0)</f>
        <v>0</v>
      </c>
      <c r="BC73" s="232">
        <f>IF(AZ73=3,G73,0)</f>
        <v>0</v>
      </c>
      <c r="BD73" s="232">
        <f>IF(AZ73=4,G73,0)</f>
        <v>0</v>
      </c>
      <c r="BE73" s="232">
        <f>IF(AZ73=5,G73,0)</f>
        <v>0</v>
      </c>
      <c r="CA73" s="259">
        <v>1</v>
      </c>
      <c r="CB73" s="259">
        <v>1</v>
      </c>
    </row>
    <row r="74" spans="1:80" x14ac:dyDescent="0.2">
      <c r="A74" s="268"/>
      <c r="B74" s="272"/>
      <c r="C74" s="326" t="s">
        <v>118</v>
      </c>
      <c r="D74" s="327"/>
      <c r="E74" s="273">
        <v>0</v>
      </c>
      <c r="F74" s="274"/>
      <c r="G74" s="275"/>
      <c r="H74" s="276"/>
      <c r="I74" s="270"/>
      <c r="J74" s="277"/>
      <c r="K74" s="270"/>
      <c r="M74" s="271" t="s">
        <v>118</v>
      </c>
      <c r="O74" s="259"/>
    </row>
    <row r="75" spans="1:80" x14ac:dyDescent="0.2">
      <c r="A75" s="268"/>
      <c r="B75" s="272"/>
      <c r="C75" s="326" t="s">
        <v>711</v>
      </c>
      <c r="D75" s="327"/>
      <c r="E75" s="273">
        <v>6.9</v>
      </c>
      <c r="F75" s="274"/>
      <c r="G75" s="275"/>
      <c r="H75" s="276"/>
      <c r="I75" s="270"/>
      <c r="J75" s="277"/>
      <c r="K75" s="270"/>
      <c r="M75" s="271" t="s">
        <v>711</v>
      </c>
      <c r="O75" s="259"/>
    </row>
    <row r="76" spans="1:80" x14ac:dyDescent="0.2">
      <c r="A76" s="260">
        <v>19</v>
      </c>
      <c r="B76" s="261" t="s">
        <v>712</v>
      </c>
      <c r="C76" s="262" t="s">
        <v>713</v>
      </c>
      <c r="D76" s="263" t="s">
        <v>122</v>
      </c>
      <c r="E76" s="264">
        <v>6.9</v>
      </c>
      <c r="F76" s="264">
        <v>0</v>
      </c>
      <c r="G76" s="265">
        <f>E76*F76</f>
        <v>0</v>
      </c>
      <c r="H76" s="266">
        <v>0</v>
      </c>
      <c r="I76" s="267">
        <f>E76*H76</f>
        <v>0</v>
      </c>
      <c r="J76" s="266">
        <v>0</v>
      </c>
      <c r="K76" s="267">
        <f>E76*J76</f>
        <v>0</v>
      </c>
      <c r="O76" s="259">
        <v>2</v>
      </c>
      <c r="AA76" s="232">
        <v>1</v>
      </c>
      <c r="AB76" s="232">
        <v>1</v>
      </c>
      <c r="AC76" s="232">
        <v>1</v>
      </c>
      <c r="AZ76" s="232">
        <v>1</v>
      </c>
      <c r="BA76" s="232">
        <f>IF(AZ76=1,G76,0)</f>
        <v>0</v>
      </c>
      <c r="BB76" s="232">
        <f>IF(AZ76=2,G76,0)</f>
        <v>0</v>
      </c>
      <c r="BC76" s="232">
        <f>IF(AZ76=3,G76,0)</f>
        <v>0</v>
      </c>
      <c r="BD76" s="232">
        <f>IF(AZ76=4,G76,0)</f>
        <v>0</v>
      </c>
      <c r="BE76" s="232">
        <f>IF(AZ76=5,G76,0)</f>
        <v>0</v>
      </c>
      <c r="CA76" s="259">
        <v>1</v>
      </c>
      <c r="CB76" s="259">
        <v>1</v>
      </c>
    </row>
    <row r="77" spans="1:80" x14ac:dyDescent="0.2">
      <c r="A77" s="268"/>
      <c r="B77" s="272"/>
      <c r="C77" s="326" t="s">
        <v>118</v>
      </c>
      <c r="D77" s="327"/>
      <c r="E77" s="273">
        <v>0</v>
      </c>
      <c r="F77" s="274"/>
      <c r="G77" s="275"/>
      <c r="H77" s="276"/>
      <c r="I77" s="270"/>
      <c r="J77" s="277"/>
      <c r="K77" s="270"/>
      <c r="M77" s="271" t="s">
        <v>118</v>
      </c>
      <c r="O77" s="259"/>
    </row>
    <row r="78" spans="1:80" x14ac:dyDescent="0.2">
      <c r="A78" s="268"/>
      <c r="B78" s="272"/>
      <c r="C78" s="326" t="s">
        <v>714</v>
      </c>
      <c r="D78" s="327"/>
      <c r="E78" s="273">
        <v>6.9</v>
      </c>
      <c r="F78" s="274"/>
      <c r="G78" s="275"/>
      <c r="H78" s="276"/>
      <c r="I78" s="270"/>
      <c r="J78" s="277"/>
      <c r="K78" s="270"/>
      <c r="M78" s="271" t="s">
        <v>714</v>
      </c>
      <c r="O78" s="259"/>
    </row>
    <row r="79" spans="1:80" x14ac:dyDescent="0.2">
      <c r="A79" s="260">
        <v>20</v>
      </c>
      <c r="B79" s="261" t="s">
        <v>715</v>
      </c>
      <c r="C79" s="262" t="s">
        <v>716</v>
      </c>
      <c r="D79" s="263" t="s">
        <v>334</v>
      </c>
      <c r="E79" s="264">
        <v>0.41020000000000001</v>
      </c>
      <c r="F79" s="264">
        <v>0</v>
      </c>
      <c r="G79" s="265">
        <f>E79*F79</f>
        <v>0</v>
      </c>
      <c r="H79" s="266">
        <v>1.0662499999999999</v>
      </c>
      <c r="I79" s="267">
        <f>E79*H79</f>
        <v>0.43737574999999995</v>
      </c>
      <c r="J79" s="266">
        <v>0</v>
      </c>
      <c r="K79" s="267">
        <f>E79*J79</f>
        <v>0</v>
      </c>
      <c r="O79" s="259">
        <v>2</v>
      </c>
      <c r="AA79" s="232">
        <v>1</v>
      </c>
      <c r="AB79" s="232">
        <v>1</v>
      </c>
      <c r="AC79" s="232">
        <v>1</v>
      </c>
      <c r="AZ79" s="232">
        <v>1</v>
      </c>
      <c r="BA79" s="232">
        <f>IF(AZ79=1,G79,0)</f>
        <v>0</v>
      </c>
      <c r="BB79" s="232">
        <f>IF(AZ79=2,G79,0)</f>
        <v>0</v>
      </c>
      <c r="BC79" s="232">
        <f>IF(AZ79=3,G79,0)</f>
        <v>0</v>
      </c>
      <c r="BD79" s="232">
        <f>IF(AZ79=4,G79,0)</f>
        <v>0</v>
      </c>
      <c r="BE79" s="232">
        <f>IF(AZ79=5,G79,0)</f>
        <v>0</v>
      </c>
      <c r="CA79" s="259">
        <v>1</v>
      </c>
      <c r="CB79" s="259">
        <v>1</v>
      </c>
    </row>
    <row r="80" spans="1:80" x14ac:dyDescent="0.2">
      <c r="A80" s="268"/>
      <c r="B80" s="272"/>
      <c r="C80" s="326" t="s">
        <v>118</v>
      </c>
      <c r="D80" s="327"/>
      <c r="E80" s="273">
        <v>0</v>
      </c>
      <c r="F80" s="274"/>
      <c r="G80" s="275"/>
      <c r="H80" s="276"/>
      <c r="I80" s="270"/>
      <c r="J80" s="277"/>
      <c r="K80" s="270"/>
      <c r="M80" s="271" t="s">
        <v>118</v>
      </c>
      <c r="O80" s="259"/>
    </row>
    <row r="81" spans="1:80" x14ac:dyDescent="0.2">
      <c r="A81" s="268"/>
      <c r="B81" s="272"/>
      <c r="C81" s="326" t="s">
        <v>717</v>
      </c>
      <c r="D81" s="327"/>
      <c r="E81" s="273">
        <v>0.41020000000000001</v>
      </c>
      <c r="F81" s="274"/>
      <c r="G81" s="275"/>
      <c r="H81" s="276"/>
      <c r="I81" s="270"/>
      <c r="J81" s="277"/>
      <c r="K81" s="270"/>
      <c r="M81" s="271" t="s">
        <v>717</v>
      </c>
      <c r="O81" s="259"/>
    </row>
    <row r="82" spans="1:80" x14ac:dyDescent="0.2">
      <c r="A82" s="260">
        <v>21</v>
      </c>
      <c r="B82" s="261" t="s">
        <v>236</v>
      </c>
      <c r="C82" s="262" t="s">
        <v>237</v>
      </c>
      <c r="D82" s="263" t="s">
        <v>122</v>
      </c>
      <c r="E82" s="264">
        <v>7.452</v>
      </c>
      <c r="F82" s="264">
        <v>0</v>
      </c>
      <c r="G82" s="265">
        <f>E82*F82</f>
        <v>0</v>
      </c>
      <c r="H82" s="266">
        <v>4.2900000000000001E-2</v>
      </c>
      <c r="I82" s="267">
        <f>E82*H82</f>
        <v>0.3196908</v>
      </c>
      <c r="J82" s="266">
        <v>0</v>
      </c>
      <c r="K82" s="267">
        <f>E82*J82</f>
        <v>0</v>
      </c>
      <c r="O82" s="259">
        <v>2</v>
      </c>
      <c r="AA82" s="232">
        <v>1</v>
      </c>
      <c r="AB82" s="232">
        <v>1</v>
      </c>
      <c r="AC82" s="232">
        <v>1</v>
      </c>
      <c r="AZ82" s="232">
        <v>1</v>
      </c>
      <c r="BA82" s="232">
        <f>IF(AZ82=1,G82,0)</f>
        <v>0</v>
      </c>
      <c r="BB82" s="232">
        <f>IF(AZ82=2,G82,0)</f>
        <v>0</v>
      </c>
      <c r="BC82" s="232">
        <f>IF(AZ82=3,G82,0)</f>
        <v>0</v>
      </c>
      <c r="BD82" s="232">
        <f>IF(AZ82=4,G82,0)</f>
        <v>0</v>
      </c>
      <c r="BE82" s="232">
        <f>IF(AZ82=5,G82,0)</f>
        <v>0</v>
      </c>
      <c r="CA82" s="259">
        <v>1</v>
      </c>
      <c r="CB82" s="259">
        <v>1</v>
      </c>
    </row>
    <row r="83" spans="1:80" x14ac:dyDescent="0.2">
      <c r="A83" s="268"/>
      <c r="B83" s="272"/>
      <c r="C83" s="326" t="s">
        <v>123</v>
      </c>
      <c r="D83" s="327"/>
      <c r="E83" s="273">
        <v>0</v>
      </c>
      <c r="F83" s="274"/>
      <c r="G83" s="275"/>
      <c r="H83" s="276"/>
      <c r="I83" s="270"/>
      <c r="J83" s="277"/>
      <c r="K83" s="270"/>
      <c r="M83" s="271" t="s">
        <v>123</v>
      </c>
      <c r="O83" s="259"/>
    </row>
    <row r="84" spans="1:80" x14ac:dyDescent="0.2">
      <c r="A84" s="268"/>
      <c r="B84" s="272"/>
      <c r="C84" s="326" t="s">
        <v>718</v>
      </c>
      <c r="D84" s="327"/>
      <c r="E84" s="273">
        <v>7.452</v>
      </c>
      <c r="F84" s="274"/>
      <c r="G84" s="275"/>
      <c r="H84" s="276"/>
      <c r="I84" s="270"/>
      <c r="J84" s="277"/>
      <c r="K84" s="270"/>
      <c r="M84" s="271" t="s">
        <v>718</v>
      </c>
      <c r="O84" s="259"/>
    </row>
    <row r="85" spans="1:80" x14ac:dyDescent="0.2">
      <c r="A85" s="278"/>
      <c r="B85" s="279" t="s">
        <v>101</v>
      </c>
      <c r="C85" s="280" t="s">
        <v>235</v>
      </c>
      <c r="D85" s="281"/>
      <c r="E85" s="282"/>
      <c r="F85" s="283"/>
      <c r="G85" s="284">
        <f>SUM(G57:G84)</f>
        <v>0</v>
      </c>
      <c r="H85" s="285"/>
      <c r="I85" s="286">
        <f>SUM(I57:I84)</f>
        <v>24.379225550000001</v>
      </c>
      <c r="J85" s="285"/>
      <c r="K85" s="286">
        <f>SUM(K57:K84)</f>
        <v>0</v>
      </c>
      <c r="O85" s="259">
        <v>4</v>
      </c>
      <c r="BA85" s="287">
        <f>SUM(BA57:BA84)</f>
        <v>0</v>
      </c>
      <c r="BB85" s="287">
        <f>SUM(BB57:BB84)</f>
        <v>0</v>
      </c>
      <c r="BC85" s="287">
        <f>SUM(BC57:BC84)</f>
        <v>0</v>
      </c>
      <c r="BD85" s="287">
        <f>SUM(BD57:BD84)</f>
        <v>0</v>
      </c>
      <c r="BE85" s="287">
        <f>SUM(BE57:BE84)</f>
        <v>0</v>
      </c>
    </row>
    <row r="86" spans="1:80" x14ac:dyDescent="0.2">
      <c r="A86" s="249" t="s">
        <v>97</v>
      </c>
      <c r="B86" s="250" t="s">
        <v>240</v>
      </c>
      <c r="C86" s="251" t="s">
        <v>241</v>
      </c>
      <c r="D86" s="252"/>
      <c r="E86" s="253"/>
      <c r="F86" s="253"/>
      <c r="G86" s="254"/>
      <c r="H86" s="255"/>
      <c r="I86" s="256"/>
      <c r="J86" s="257"/>
      <c r="K86" s="258"/>
      <c r="O86" s="259">
        <v>1</v>
      </c>
    </row>
    <row r="87" spans="1:80" x14ac:dyDescent="0.2">
      <c r="A87" s="260">
        <v>22</v>
      </c>
      <c r="B87" s="261" t="s">
        <v>243</v>
      </c>
      <c r="C87" s="262" t="s">
        <v>244</v>
      </c>
      <c r="D87" s="263" t="s">
        <v>245</v>
      </c>
      <c r="E87" s="264">
        <v>1</v>
      </c>
      <c r="F87" s="264">
        <v>0</v>
      </c>
      <c r="G87" s="265">
        <f>E87*F87</f>
        <v>0</v>
      </c>
      <c r="H87" s="266">
        <v>0</v>
      </c>
      <c r="I87" s="267">
        <f>E87*H87</f>
        <v>0</v>
      </c>
      <c r="J87" s="266"/>
      <c r="K87" s="267">
        <f>E87*J87</f>
        <v>0</v>
      </c>
      <c r="O87" s="259">
        <v>2</v>
      </c>
      <c r="AA87" s="232">
        <v>12</v>
      </c>
      <c r="AB87" s="232">
        <v>0</v>
      </c>
      <c r="AC87" s="232">
        <v>203</v>
      </c>
      <c r="AZ87" s="232">
        <v>1</v>
      </c>
      <c r="BA87" s="232">
        <f>IF(AZ87=1,G87,0)</f>
        <v>0</v>
      </c>
      <c r="BB87" s="232">
        <f>IF(AZ87=2,G87,0)</f>
        <v>0</v>
      </c>
      <c r="BC87" s="232">
        <f>IF(AZ87=3,G87,0)</f>
        <v>0</v>
      </c>
      <c r="BD87" s="232">
        <f>IF(AZ87=4,G87,0)</f>
        <v>0</v>
      </c>
      <c r="BE87" s="232">
        <f>IF(AZ87=5,G87,0)</f>
        <v>0</v>
      </c>
      <c r="CA87" s="259">
        <v>12</v>
      </c>
      <c r="CB87" s="259">
        <v>0</v>
      </c>
    </row>
    <row r="88" spans="1:80" x14ac:dyDescent="0.2">
      <c r="A88" s="268"/>
      <c r="B88" s="272"/>
      <c r="C88" s="326" t="s">
        <v>246</v>
      </c>
      <c r="D88" s="327"/>
      <c r="E88" s="273">
        <v>1</v>
      </c>
      <c r="F88" s="274"/>
      <c r="G88" s="275"/>
      <c r="H88" s="276"/>
      <c r="I88" s="270"/>
      <c r="J88" s="277"/>
      <c r="K88" s="270"/>
      <c r="M88" s="271" t="s">
        <v>246</v>
      </c>
      <c r="O88" s="259"/>
    </row>
    <row r="89" spans="1:80" x14ac:dyDescent="0.2">
      <c r="A89" s="260">
        <v>23</v>
      </c>
      <c r="B89" s="261" t="s">
        <v>247</v>
      </c>
      <c r="C89" s="262" t="s">
        <v>248</v>
      </c>
      <c r="D89" s="263" t="s">
        <v>122</v>
      </c>
      <c r="E89" s="264">
        <v>171</v>
      </c>
      <c r="F89" s="264">
        <v>0</v>
      </c>
      <c r="G89" s="265">
        <f>E89*F89</f>
        <v>0</v>
      </c>
      <c r="H89" s="266">
        <v>0</v>
      </c>
      <c r="I89" s="267">
        <f>E89*H89</f>
        <v>0</v>
      </c>
      <c r="J89" s="266"/>
      <c r="K89" s="267">
        <f>E89*J89</f>
        <v>0</v>
      </c>
      <c r="O89" s="259">
        <v>2</v>
      </c>
      <c r="AA89" s="232">
        <v>12</v>
      </c>
      <c r="AB89" s="232">
        <v>0</v>
      </c>
      <c r="AC89" s="232">
        <v>204</v>
      </c>
      <c r="AZ89" s="232">
        <v>1</v>
      </c>
      <c r="BA89" s="232">
        <f>IF(AZ89=1,G89,0)</f>
        <v>0</v>
      </c>
      <c r="BB89" s="232">
        <f>IF(AZ89=2,G89,0)</f>
        <v>0</v>
      </c>
      <c r="BC89" s="232">
        <f>IF(AZ89=3,G89,0)</f>
        <v>0</v>
      </c>
      <c r="BD89" s="232">
        <f>IF(AZ89=4,G89,0)</f>
        <v>0</v>
      </c>
      <c r="BE89" s="232">
        <f>IF(AZ89=5,G89,0)</f>
        <v>0</v>
      </c>
      <c r="CA89" s="259">
        <v>12</v>
      </c>
      <c r="CB89" s="259">
        <v>0</v>
      </c>
    </row>
    <row r="90" spans="1:80" x14ac:dyDescent="0.2">
      <c r="A90" s="268"/>
      <c r="B90" s="272"/>
      <c r="C90" s="326" t="s">
        <v>719</v>
      </c>
      <c r="D90" s="327"/>
      <c r="E90" s="273">
        <v>171</v>
      </c>
      <c r="F90" s="274"/>
      <c r="G90" s="275"/>
      <c r="H90" s="276"/>
      <c r="I90" s="270"/>
      <c r="J90" s="277"/>
      <c r="K90" s="270"/>
      <c r="M90" s="271" t="s">
        <v>719</v>
      </c>
      <c r="O90" s="259"/>
    </row>
    <row r="91" spans="1:80" x14ac:dyDescent="0.2">
      <c r="A91" s="278"/>
      <c r="B91" s="279" t="s">
        <v>101</v>
      </c>
      <c r="C91" s="280" t="s">
        <v>242</v>
      </c>
      <c r="D91" s="281"/>
      <c r="E91" s="282"/>
      <c r="F91" s="283"/>
      <c r="G91" s="284">
        <f>SUM(G86:G90)</f>
        <v>0</v>
      </c>
      <c r="H91" s="285"/>
      <c r="I91" s="286">
        <f>SUM(I86:I90)</f>
        <v>0</v>
      </c>
      <c r="J91" s="285"/>
      <c r="K91" s="286">
        <f>SUM(K86:K90)</f>
        <v>0</v>
      </c>
      <c r="O91" s="259">
        <v>4</v>
      </c>
      <c r="BA91" s="287">
        <f>SUM(BA86:BA90)</f>
        <v>0</v>
      </c>
      <c r="BB91" s="287">
        <f>SUM(BB86:BB90)</f>
        <v>0</v>
      </c>
      <c r="BC91" s="287">
        <f>SUM(BC86:BC90)</f>
        <v>0</v>
      </c>
      <c r="BD91" s="287">
        <f>SUM(BD86:BD90)</f>
        <v>0</v>
      </c>
      <c r="BE91" s="287">
        <f>SUM(BE86:BE90)</f>
        <v>0</v>
      </c>
    </row>
    <row r="92" spans="1:80" x14ac:dyDescent="0.2">
      <c r="A92" s="249" t="s">
        <v>97</v>
      </c>
      <c r="B92" s="250" t="s">
        <v>256</v>
      </c>
      <c r="C92" s="251" t="s">
        <v>257</v>
      </c>
      <c r="D92" s="252"/>
      <c r="E92" s="253"/>
      <c r="F92" s="253"/>
      <c r="G92" s="254"/>
      <c r="H92" s="255"/>
      <c r="I92" s="256"/>
      <c r="J92" s="257"/>
      <c r="K92" s="258"/>
      <c r="O92" s="259">
        <v>1</v>
      </c>
    </row>
    <row r="93" spans="1:80" x14ac:dyDescent="0.2">
      <c r="A93" s="260">
        <v>24</v>
      </c>
      <c r="B93" s="261" t="s">
        <v>259</v>
      </c>
      <c r="C93" s="262" t="s">
        <v>260</v>
      </c>
      <c r="D93" s="263" t="s">
        <v>122</v>
      </c>
      <c r="E93" s="264">
        <v>181</v>
      </c>
      <c r="F93" s="264">
        <v>0</v>
      </c>
      <c r="G93" s="265">
        <f>E93*F93</f>
        <v>0</v>
      </c>
      <c r="H93" s="266">
        <v>4.0000000000000003E-5</v>
      </c>
      <c r="I93" s="267">
        <f>E93*H93</f>
        <v>7.2400000000000008E-3</v>
      </c>
      <c r="J93" s="266">
        <v>0</v>
      </c>
      <c r="K93" s="267">
        <f>E93*J93</f>
        <v>0</v>
      </c>
      <c r="O93" s="259">
        <v>2</v>
      </c>
      <c r="AA93" s="232">
        <v>1</v>
      </c>
      <c r="AB93" s="232">
        <v>1</v>
      </c>
      <c r="AC93" s="232">
        <v>1</v>
      </c>
      <c r="AZ93" s="232">
        <v>1</v>
      </c>
      <c r="BA93" s="232">
        <f>IF(AZ93=1,G93,0)</f>
        <v>0</v>
      </c>
      <c r="BB93" s="232">
        <f>IF(AZ93=2,G93,0)</f>
        <v>0</v>
      </c>
      <c r="BC93" s="232">
        <f>IF(AZ93=3,G93,0)</f>
        <v>0</v>
      </c>
      <c r="BD93" s="232">
        <f>IF(AZ93=4,G93,0)</f>
        <v>0</v>
      </c>
      <c r="BE93" s="232">
        <f>IF(AZ93=5,G93,0)</f>
        <v>0</v>
      </c>
      <c r="CA93" s="259">
        <v>1</v>
      </c>
      <c r="CB93" s="259">
        <v>1</v>
      </c>
    </row>
    <row r="94" spans="1:80" ht="45" x14ac:dyDescent="0.2">
      <c r="A94" s="268"/>
      <c r="B94" s="269"/>
      <c r="C94" s="328" t="s">
        <v>261</v>
      </c>
      <c r="D94" s="329"/>
      <c r="E94" s="329"/>
      <c r="F94" s="329"/>
      <c r="G94" s="330"/>
      <c r="I94" s="270"/>
      <c r="K94" s="270"/>
      <c r="L94" s="271" t="s">
        <v>261</v>
      </c>
      <c r="O94" s="259">
        <v>3</v>
      </c>
    </row>
    <row r="95" spans="1:80" x14ac:dyDescent="0.2">
      <c r="A95" s="268"/>
      <c r="B95" s="272"/>
      <c r="C95" s="326" t="s">
        <v>720</v>
      </c>
      <c r="D95" s="327"/>
      <c r="E95" s="273">
        <v>181</v>
      </c>
      <c r="F95" s="274"/>
      <c r="G95" s="275"/>
      <c r="H95" s="276"/>
      <c r="I95" s="270"/>
      <c r="J95" s="277"/>
      <c r="K95" s="270"/>
      <c r="M95" s="271" t="s">
        <v>720</v>
      </c>
      <c r="O95" s="259"/>
    </row>
    <row r="96" spans="1:80" x14ac:dyDescent="0.2">
      <c r="A96" s="278"/>
      <c r="B96" s="279" t="s">
        <v>101</v>
      </c>
      <c r="C96" s="280" t="s">
        <v>258</v>
      </c>
      <c r="D96" s="281"/>
      <c r="E96" s="282"/>
      <c r="F96" s="283"/>
      <c r="G96" s="284">
        <f>SUM(G92:G95)</f>
        <v>0</v>
      </c>
      <c r="H96" s="285"/>
      <c r="I96" s="286">
        <f>SUM(I92:I95)</f>
        <v>7.2400000000000008E-3</v>
      </c>
      <c r="J96" s="285"/>
      <c r="K96" s="286">
        <f>SUM(K92:K95)</f>
        <v>0</v>
      </c>
      <c r="O96" s="259">
        <v>4</v>
      </c>
      <c r="BA96" s="287">
        <f>SUM(BA92:BA95)</f>
        <v>0</v>
      </c>
      <c r="BB96" s="287">
        <f>SUM(BB92:BB95)</f>
        <v>0</v>
      </c>
      <c r="BC96" s="287">
        <f>SUM(BC92:BC95)</f>
        <v>0</v>
      </c>
      <c r="BD96" s="287">
        <f>SUM(BD92:BD95)</f>
        <v>0</v>
      </c>
      <c r="BE96" s="287">
        <f>SUM(BE92:BE95)</f>
        <v>0</v>
      </c>
    </row>
    <row r="97" spans="1:80" x14ac:dyDescent="0.2">
      <c r="A97" s="249" t="s">
        <v>97</v>
      </c>
      <c r="B97" s="250" t="s">
        <v>263</v>
      </c>
      <c r="C97" s="251" t="s">
        <v>264</v>
      </c>
      <c r="D97" s="252"/>
      <c r="E97" s="253"/>
      <c r="F97" s="253"/>
      <c r="G97" s="254"/>
      <c r="H97" s="255"/>
      <c r="I97" s="256"/>
      <c r="J97" s="257"/>
      <c r="K97" s="258"/>
      <c r="O97" s="259">
        <v>1</v>
      </c>
    </row>
    <row r="98" spans="1:80" x14ac:dyDescent="0.2">
      <c r="A98" s="260">
        <v>25</v>
      </c>
      <c r="B98" s="261" t="s">
        <v>721</v>
      </c>
      <c r="C98" s="262" t="s">
        <v>722</v>
      </c>
      <c r="D98" s="263" t="s">
        <v>245</v>
      </c>
      <c r="E98" s="264">
        <v>6</v>
      </c>
      <c r="F98" s="264">
        <v>0</v>
      </c>
      <c r="G98" s="265">
        <f>E98*F98</f>
        <v>0</v>
      </c>
      <c r="H98" s="266">
        <v>0</v>
      </c>
      <c r="I98" s="267">
        <f>E98*H98</f>
        <v>0</v>
      </c>
      <c r="J98" s="266">
        <v>0</v>
      </c>
      <c r="K98" s="267">
        <f>E98*J98</f>
        <v>0</v>
      </c>
      <c r="O98" s="259">
        <v>2</v>
      </c>
      <c r="AA98" s="232">
        <v>1</v>
      </c>
      <c r="AB98" s="232">
        <v>1</v>
      </c>
      <c r="AC98" s="232">
        <v>1</v>
      </c>
      <c r="AZ98" s="232">
        <v>1</v>
      </c>
      <c r="BA98" s="232">
        <f>IF(AZ98=1,G98,0)</f>
        <v>0</v>
      </c>
      <c r="BB98" s="232">
        <f>IF(AZ98=2,G98,0)</f>
        <v>0</v>
      </c>
      <c r="BC98" s="232">
        <f>IF(AZ98=3,G98,0)</f>
        <v>0</v>
      </c>
      <c r="BD98" s="232">
        <f>IF(AZ98=4,G98,0)</f>
        <v>0</v>
      </c>
      <c r="BE98" s="232">
        <f>IF(AZ98=5,G98,0)</f>
        <v>0</v>
      </c>
      <c r="CA98" s="259">
        <v>1</v>
      </c>
      <c r="CB98" s="259">
        <v>1</v>
      </c>
    </row>
    <row r="99" spans="1:80" x14ac:dyDescent="0.2">
      <c r="A99" s="268"/>
      <c r="B99" s="272"/>
      <c r="C99" s="326" t="s">
        <v>723</v>
      </c>
      <c r="D99" s="327"/>
      <c r="E99" s="273">
        <v>6</v>
      </c>
      <c r="F99" s="274"/>
      <c r="G99" s="275"/>
      <c r="H99" s="276"/>
      <c r="I99" s="270"/>
      <c r="J99" s="277"/>
      <c r="K99" s="270"/>
      <c r="M99" s="271" t="s">
        <v>723</v>
      </c>
      <c r="O99" s="259"/>
    </row>
    <row r="100" spans="1:80" x14ac:dyDescent="0.2">
      <c r="A100" s="260">
        <v>26</v>
      </c>
      <c r="B100" s="261" t="s">
        <v>724</v>
      </c>
      <c r="C100" s="262" t="s">
        <v>725</v>
      </c>
      <c r="D100" s="263" t="s">
        <v>122</v>
      </c>
      <c r="E100" s="264">
        <v>11.42</v>
      </c>
      <c r="F100" s="264">
        <v>0</v>
      </c>
      <c r="G100" s="265">
        <f>E100*F100</f>
        <v>0</v>
      </c>
      <c r="H100" s="266">
        <v>1E-3</v>
      </c>
      <c r="I100" s="267">
        <f>E100*H100</f>
        <v>1.142E-2</v>
      </c>
      <c r="J100" s="266">
        <v>-6.3E-2</v>
      </c>
      <c r="K100" s="267">
        <f>E100*J100</f>
        <v>-0.71945999999999999</v>
      </c>
      <c r="O100" s="259">
        <v>2</v>
      </c>
      <c r="AA100" s="232">
        <v>1</v>
      </c>
      <c r="AB100" s="232">
        <v>1</v>
      </c>
      <c r="AC100" s="232">
        <v>1</v>
      </c>
      <c r="AZ100" s="232">
        <v>1</v>
      </c>
      <c r="BA100" s="232">
        <f>IF(AZ100=1,G100,0)</f>
        <v>0</v>
      </c>
      <c r="BB100" s="232">
        <f>IF(AZ100=2,G100,0)</f>
        <v>0</v>
      </c>
      <c r="BC100" s="232">
        <f>IF(AZ100=3,G100,0)</f>
        <v>0</v>
      </c>
      <c r="BD100" s="232">
        <f>IF(AZ100=4,G100,0)</f>
        <v>0</v>
      </c>
      <c r="BE100" s="232">
        <f>IF(AZ100=5,G100,0)</f>
        <v>0</v>
      </c>
      <c r="CA100" s="259">
        <v>1</v>
      </c>
      <c r="CB100" s="259">
        <v>1</v>
      </c>
    </row>
    <row r="101" spans="1:80" x14ac:dyDescent="0.2">
      <c r="A101" s="268"/>
      <c r="B101" s="272"/>
      <c r="C101" s="326" t="s">
        <v>726</v>
      </c>
      <c r="D101" s="327"/>
      <c r="E101" s="273">
        <v>11.42</v>
      </c>
      <c r="F101" s="274"/>
      <c r="G101" s="275"/>
      <c r="H101" s="276"/>
      <c r="I101" s="270"/>
      <c r="J101" s="277"/>
      <c r="K101" s="270"/>
      <c r="M101" s="271" t="s">
        <v>726</v>
      </c>
      <c r="O101" s="259"/>
    </row>
    <row r="102" spans="1:80" x14ac:dyDescent="0.2">
      <c r="A102" s="260">
        <v>27</v>
      </c>
      <c r="B102" s="261" t="s">
        <v>727</v>
      </c>
      <c r="C102" s="262" t="s">
        <v>728</v>
      </c>
      <c r="D102" s="263" t="s">
        <v>122</v>
      </c>
      <c r="E102" s="264">
        <v>119.2</v>
      </c>
      <c r="F102" s="264">
        <v>0</v>
      </c>
      <c r="G102" s="265">
        <f>E102*F102</f>
        <v>0</v>
      </c>
      <c r="H102" s="266">
        <v>4.2000000000000002E-4</v>
      </c>
      <c r="I102" s="267">
        <f>E102*H102</f>
        <v>5.0064000000000004E-2</v>
      </c>
      <c r="J102" s="266">
        <v>-2.5000000000000001E-2</v>
      </c>
      <c r="K102" s="267">
        <f>E102*J102</f>
        <v>-2.9800000000000004</v>
      </c>
      <c r="O102" s="259">
        <v>2</v>
      </c>
      <c r="AA102" s="232">
        <v>1</v>
      </c>
      <c r="AB102" s="232">
        <v>1</v>
      </c>
      <c r="AC102" s="232">
        <v>1</v>
      </c>
      <c r="AZ102" s="232">
        <v>1</v>
      </c>
      <c r="BA102" s="232">
        <f>IF(AZ102=1,G102,0)</f>
        <v>0</v>
      </c>
      <c r="BB102" s="232">
        <f>IF(AZ102=2,G102,0)</f>
        <v>0</v>
      </c>
      <c r="BC102" s="232">
        <f>IF(AZ102=3,G102,0)</f>
        <v>0</v>
      </c>
      <c r="BD102" s="232">
        <f>IF(AZ102=4,G102,0)</f>
        <v>0</v>
      </c>
      <c r="BE102" s="232">
        <f>IF(AZ102=5,G102,0)</f>
        <v>0</v>
      </c>
      <c r="CA102" s="259">
        <v>1</v>
      </c>
      <c r="CB102" s="259">
        <v>1</v>
      </c>
    </row>
    <row r="103" spans="1:80" x14ac:dyDescent="0.2">
      <c r="A103" s="268"/>
      <c r="B103" s="272"/>
      <c r="C103" s="326" t="s">
        <v>118</v>
      </c>
      <c r="D103" s="327"/>
      <c r="E103" s="273">
        <v>0</v>
      </c>
      <c r="F103" s="274"/>
      <c r="G103" s="275"/>
      <c r="H103" s="276"/>
      <c r="I103" s="270"/>
      <c r="J103" s="277"/>
      <c r="K103" s="270"/>
      <c r="M103" s="271" t="s">
        <v>118</v>
      </c>
      <c r="O103" s="259"/>
    </row>
    <row r="104" spans="1:80" x14ac:dyDescent="0.2">
      <c r="A104" s="268"/>
      <c r="B104" s="272"/>
      <c r="C104" s="326" t="s">
        <v>729</v>
      </c>
      <c r="D104" s="327"/>
      <c r="E104" s="273">
        <v>63.2</v>
      </c>
      <c r="F104" s="274"/>
      <c r="G104" s="275"/>
      <c r="H104" s="276"/>
      <c r="I104" s="270"/>
      <c r="J104" s="277"/>
      <c r="K104" s="270"/>
      <c r="M104" s="271" t="s">
        <v>729</v>
      </c>
      <c r="O104" s="259"/>
    </row>
    <row r="105" spans="1:80" x14ac:dyDescent="0.2">
      <c r="A105" s="268"/>
      <c r="B105" s="272"/>
      <c r="C105" s="326" t="s">
        <v>730</v>
      </c>
      <c r="D105" s="327"/>
      <c r="E105" s="273">
        <v>56</v>
      </c>
      <c r="F105" s="274"/>
      <c r="G105" s="275"/>
      <c r="H105" s="276"/>
      <c r="I105" s="270"/>
      <c r="J105" s="277"/>
      <c r="K105" s="270"/>
      <c r="M105" s="271" t="s">
        <v>730</v>
      </c>
      <c r="O105" s="259"/>
    </row>
    <row r="106" spans="1:80" x14ac:dyDescent="0.2">
      <c r="A106" s="278"/>
      <c r="B106" s="279" t="s">
        <v>101</v>
      </c>
      <c r="C106" s="280" t="s">
        <v>265</v>
      </c>
      <c r="D106" s="281"/>
      <c r="E106" s="282"/>
      <c r="F106" s="283"/>
      <c r="G106" s="284">
        <f>SUM(G97:G105)</f>
        <v>0</v>
      </c>
      <c r="H106" s="285"/>
      <c r="I106" s="286">
        <f>SUM(I97:I105)</f>
        <v>6.1484000000000004E-2</v>
      </c>
      <c r="J106" s="285"/>
      <c r="K106" s="286">
        <f>SUM(K97:K105)</f>
        <v>-3.6994600000000002</v>
      </c>
      <c r="O106" s="259">
        <v>4</v>
      </c>
      <c r="BA106" s="287">
        <f>SUM(BA97:BA105)</f>
        <v>0</v>
      </c>
      <c r="BB106" s="287">
        <f>SUM(BB97:BB105)</f>
        <v>0</v>
      </c>
      <c r="BC106" s="287">
        <f>SUM(BC97:BC105)</f>
        <v>0</v>
      </c>
      <c r="BD106" s="287">
        <f>SUM(BD97:BD105)</f>
        <v>0</v>
      </c>
      <c r="BE106" s="287">
        <f>SUM(BE97:BE105)</f>
        <v>0</v>
      </c>
    </row>
    <row r="107" spans="1:80" x14ac:dyDescent="0.2">
      <c r="A107" s="249" t="s">
        <v>97</v>
      </c>
      <c r="B107" s="250" t="s">
        <v>731</v>
      </c>
      <c r="C107" s="251" t="s">
        <v>732</v>
      </c>
      <c r="D107" s="252"/>
      <c r="E107" s="253"/>
      <c r="F107" s="253"/>
      <c r="G107" s="254"/>
      <c r="H107" s="255"/>
      <c r="I107" s="256"/>
      <c r="J107" s="257"/>
      <c r="K107" s="258"/>
      <c r="O107" s="259">
        <v>1</v>
      </c>
    </row>
    <row r="108" spans="1:80" x14ac:dyDescent="0.2">
      <c r="A108" s="260">
        <v>28</v>
      </c>
      <c r="B108" s="261" t="s">
        <v>734</v>
      </c>
      <c r="C108" s="262" t="s">
        <v>735</v>
      </c>
      <c r="D108" s="263" t="s">
        <v>122</v>
      </c>
      <c r="E108" s="264">
        <v>8.2799999999999994</v>
      </c>
      <c r="F108" s="264">
        <v>0</v>
      </c>
      <c r="G108" s="265">
        <f>E108*F108</f>
        <v>0</v>
      </c>
      <c r="H108" s="266">
        <v>0</v>
      </c>
      <c r="I108" s="267">
        <f>E108*H108</f>
        <v>0</v>
      </c>
      <c r="J108" s="266">
        <v>-2.1000000000000001E-2</v>
      </c>
      <c r="K108" s="267">
        <f>E108*J108</f>
        <v>-0.17388000000000001</v>
      </c>
      <c r="O108" s="259">
        <v>2</v>
      </c>
      <c r="AA108" s="232">
        <v>1</v>
      </c>
      <c r="AB108" s="232">
        <v>1</v>
      </c>
      <c r="AC108" s="232">
        <v>1</v>
      </c>
      <c r="AZ108" s="232">
        <v>1</v>
      </c>
      <c r="BA108" s="232">
        <f>IF(AZ108=1,G108,0)</f>
        <v>0</v>
      </c>
      <c r="BB108" s="232">
        <f>IF(AZ108=2,G108,0)</f>
        <v>0</v>
      </c>
      <c r="BC108" s="232">
        <f>IF(AZ108=3,G108,0)</f>
        <v>0</v>
      </c>
      <c r="BD108" s="232">
        <f>IF(AZ108=4,G108,0)</f>
        <v>0</v>
      </c>
      <c r="BE108" s="232">
        <f>IF(AZ108=5,G108,0)</f>
        <v>0</v>
      </c>
      <c r="CA108" s="259">
        <v>1</v>
      </c>
      <c r="CB108" s="259">
        <v>1</v>
      </c>
    </row>
    <row r="109" spans="1:80" x14ac:dyDescent="0.2">
      <c r="A109" s="268"/>
      <c r="B109" s="272"/>
      <c r="C109" s="326" t="s">
        <v>736</v>
      </c>
      <c r="D109" s="327"/>
      <c r="E109" s="273">
        <v>0</v>
      </c>
      <c r="F109" s="274"/>
      <c r="G109" s="275"/>
      <c r="H109" s="276"/>
      <c r="I109" s="270"/>
      <c r="J109" s="277"/>
      <c r="K109" s="270"/>
      <c r="M109" s="271" t="s">
        <v>736</v>
      </c>
      <c r="O109" s="259"/>
    </row>
    <row r="110" spans="1:80" x14ac:dyDescent="0.2">
      <c r="A110" s="268"/>
      <c r="B110" s="272"/>
      <c r="C110" s="326" t="s">
        <v>737</v>
      </c>
      <c r="D110" s="327"/>
      <c r="E110" s="273">
        <v>8.2799999999999994</v>
      </c>
      <c r="F110" s="274"/>
      <c r="G110" s="275"/>
      <c r="H110" s="276"/>
      <c r="I110" s="270"/>
      <c r="J110" s="277"/>
      <c r="K110" s="270"/>
      <c r="M110" s="271" t="s">
        <v>737</v>
      </c>
      <c r="O110" s="259"/>
    </row>
    <row r="111" spans="1:80" x14ac:dyDescent="0.2">
      <c r="A111" s="278"/>
      <c r="B111" s="279" t="s">
        <v>101</v>
      </c>
      <c r="C111" s="280" t="s">
        <v>733</v>
      </c>
      <c r="D111" s="281"/>
      <c r="E111" s="282"/>
      <c r="F111" s="283"/>
      <c r="G111" s="284">
        <f>SUM(G107:G110)</f>
        <v>0</v>
      </c>
      <c r="H111" s="285"/>
      <c r="I111" s="286">
        <f>SUM(I107:I110)</f>
        <v>0</v>
      </c>
      <c r="J111" s="285"/>
      <c r="K111" s="286">
        <f>SUM(K107:K110)</f>
        <v>-0.17388000000000001</v>
      </c>
      <c r="O111" s="259">
        <v>4</v>
      </c>
      <c r="BA111" s="287">
        <f>SUM(BA107:BA110)</f>
        <v>0</v>
      </c>
      <c r="BB111" s="287">
        <f>SUM(BB107:BB110)</f>
        <v>0</v>
      </c>
      <c r="BC111" s="287">
        <f>SUM(BC107:BC110)</f>
        <v>0</v>
      </c>
      <c r="BD111" s="287">
        <f>SUM(BD107:BD110)</f>
        <v>0</v>
      </c>
      <c r="BE111" s="287">
        <f>SUM(BE107:BE110)</f>
        <v>0</v>
      </c>
    </row>
    <row r="112" spans="1:80" x14ac:dyDescent="0.2">
      <c r="A112" s="249" t="s">
        <v>97</v>
      </c>
      <c r="B112" s="250" t="s">
        <v>329</v>
      </c>
      <c r="C112" s="251" t="s">
        <v>330</v>
      </c>
      <c r="D112" s="252"/>
      <c r="E112" s="253"/>
      <c r="F112" s="253"/>
      <c r="G112" s="254"/>
      <c r="H112" s="255"/>
      <c r="I112" s="256"/>
      <c r="J112" s="257"/>
      <c r="K112" s="258"/>
      <c r="O112" s="259">
        <v>1</v>
      </c>
    </row>
    <row r="113" spans="1:80" x14ac:dyDescent="0.2">
      <c r="A113" s="260">
        <v>29</v>
      </c>
      <c r="B113" s="261" t="s">
        <v>738</v>
      </c>
      <c r="C113" s="262" t="s">
        <v>739</v>
      </c>
      <c r="D113" s="263" t="s">
        <v>334</v>
      </c>
      <c r="E113" s="264">
        <v>50.98364445</v>
      </c>
      <c r="F113" s="264">
        <v>0</v>
      </c>
      <c r="G113" s="265">
        <f>E113*F113</f>
        <v>0</v>
      </c>
      <c r="H113" s="266">
        <v>0</v>
      </c>
      <c r="I113" s="267">
        <f>E113*H113</f>
        <v>0</v>
      </c>
      <c r="J113" s="266"/>
      <c r="K113" s="267">
        <f>E113*J113</f>
        <v>0</v>
      </c>
      <c r="O113" s="259">
        <v>2</v>
      </c>
      <c r="AA113" s="232">
        <v>7</v>
      </c>
      <c r="AB113" s="232">
        <v>1</v>
      </c>
      <c r="AC113" s="232">
        <v>2</v>
      </c>
      <c r="AZ113" s="232">
        <v>1</v>
      </c>
      <c r="BA113" s="232">
        <f>IF(AZ113=1,G113,0)</f>
        <v>0</v>
      </c>
      <c r="BB113" s="232">
        <f>IF(AZ113=2,G113,0)</f>
        <v>0</v>
      </c>
      <c r="BC113" s="232">
        <f>IF(AZ113=3,G113,0)</f>
        <v>0</v>
      </c>
      <c r="BD113" s="232">
        <f>IF(AZ113=4,G113,0)</f>
        <v>0</v>
      </c>
      <c r="BE113" s="232">
        <f>IF(AZ113=5,G113,0)</f>
        <v>0</v>
      </c>
      <c r="CA113" s="259">
        <v>7</v>
      </c>
      <c r="CB113" s="259">
        <v>1</v>
      </c>
    </row>
    <row r="114" spans="1:80" x14ac:dyDescent="0.2">
      <c r="A114" s="278"/>
      <c r="B114" s="279" t="s">
        <v>101</v>
      </c>
      <c r="C114" s="280" t="s">
        <v>331</v>
      </c>
      <c r="D114" s="281"/>
      <c r="E114" s="282"/>
      <c r="F114" s="283"/>
      <c r="G114" s="284">
        <f>SUM(G112:G113)</f>
        <v>0</v>
      </c>
      <c r="H114" s="285"/>
      <c r="I114" s="286">
        <f>SUM(I112:I113)</f>
        <v>0</v>
      </c>
      <c r="J114" s="285"/>
      <c r="K114" s="286">
        <f>SUM(K112:K113)</f>
        <v>0</v>
      </c>
      <c r="O114" s="259">
        <v>4</v>
      </c>
      <c r="BA114" s="287">
        <f>SUM(BA112:BA113)</f>
        <v>0</v>
      </c>
      <c r="BB114" s="287">
        <f>SUM(BB112:BB113)</f>
        <v>0</v>
      </c>
      <c r="BC114" s="287">
        <f>SUM(BC112:BC113)</f>
        <v>0</v>
      </c>
      <c r="BD114" s="287">
        <f>SUM(BD112:BD113)</f>
        <v>0</v>
      </c>
      <c r="BE114" s="287">
        <f>SUM(BE112:BE113)</f>
        <v>0</v>
      </c>
    </row>
    <row r="115" spans="1:80" x14ac:dyDescent="0.2">
      <c r="A115" s="249" t="s">
        <v>97</v>
      </c>
      <c r="B115" s="250" t="s">
        <v>370</v>
      </c>
      <c r="C115" s="251" t="s">
        <v>371</v>
      </c>
      <c r="D115" s="252"/>
      <c r="E115" s="253"/>
      <c r="F115" s="253"/>
      <c r="G115" s="254"/>
      <c r="H115" s="255"/>
      <c r="I115" s="256"/>
      <c r="J115" s="257"/>
      <c r="K115" s="258"/>
      <c r="O115" s="259">
        <v>1</v>
      </c>
    </row>
    <row r="116" spans="1:80" x14ac:dyDescent="0.2">
      <c r="A116" s="260">
        <v>30</v>
      </c>
      <c r="B116" s="261" t="s">
        <v>391</v>
      </c>
      <c r="C116" s="262" t="s">
        <v>392</v>
      </c>
      <c r="D116" s="263" t="s">
        <v>245</v>
      </c>
      <c r="E116" s="264">
        <v>1</v>
      </c>
      <c r="F116" s="264">
        <v>0</v>
      </c>
      <c r="G116" s="265">
        <f>E116*F116</f>
        <v>0</v>
      </c>
      <c r="H116" s="266">
        <v>1.17E-3</v>
      </c>
      <c r="I116" s="267">
        <f>E116*H116</f>
        <v>1.17E-3</v>
      </c>
      <c r="J116" s="266">
        <v>0</v>
      </c>
      <c r="K116" s="267">
        <f>E116*J116</f>
        <v>0</v>
      </c>
      <c r="O116" s="259">
        <v>2</v>
      </c>
      <c r="AA116" s="232">
        <v>1</v>
      </c>
      <c r="AB116" s="232">
        <v>0</v>
      </c>
      <c r="AC116" s="232">
        <v>0</v>
      </c>
      <c r="AZ116" s="232">
        <v>2</v>
      </c>
      <c r="BA116" s="232">
        <f>IF(AZ116=1,G116,0)</f>
        <v>0</v>
      </c>
      <c r="BB116" s="232">
        <f>IF(AZ116=2,G116,0)</f>
        <v>0</v>
      </c>
      <c r="BC116" s="232">
        <f>IF(AZ116=3,G116,0)</f>
        <v>0</v>
      </c>
      <c r="BD116" s="232">
        <f>IF(AZ116=4,G116,0)</f>
        <v>0</v>
      </c>
      <c r="BE116" s="232">
        <f>IF(AZ116=5,G116,0)</f>
        <v>0</v>
      </c>
      <c r="CA116" s="259">
        <v>1</v>
      </c>
      <c r="CB116" s="259">
        <v>0</v>
      </c>
    </row>
    <row r="117" spans="1:80" x14ac:dyDescent="0.2">
      <c r="A117" s="268"/>
      <c r="B117" s="272"/>
      <c r="C117" s="326" t="s">
        <v>740</v>
      </c>
      <c r="D117" s="327"/>
      <c r="E117" s="273">
        <v>1</v>
      </c>
      <c r="F117" s="274"/>
      <c r="G117" s="275"/>
      <c r="H117" s="276"/>
      <c r="I117" s="270"/>
      <c r="J117" s="277"/>
      <c r="K117" s="270"/>
      <c r="M117" s="271" t="s">
        <v>740</v>
      </c>
      <c r="O117" s="259"/>
    </row>
    <row r="118" spans="1:80" x14ac:dyDescent="0.2">
      <c r="A118" s="260">
        <v>31</v>
      </c>
      <c r="B118" s="261" t="s">
        <v>396</v>
      </c>
      <c r="C118" s="262" t="s">
        <v>397</v>
      </c>
      <c r="D118" s="263" t="s">
        <v>166</v>
      </c>
      <c r="E118" s="264">
        <v>193.22</v>
      </c>
      <c r="F118" s="264">
        <v>0</v>
      </c>
      <c r="G118" s="265">
        <f>E118*F118</f>
        <v>0</v>
      </c>
      <c r="H118" s="266">
        <v>8.0000000000000007E-5</v>
      </c>
      <c r="I118" s="267">
        <f>E118*H118</f>
        <v>1.5457600000000002E-2</v>
      </c>
      <c r="J118" s="266">
        <v>0</v>
      </c>
      <c r="K118" s="267">
        <f>E118*J118</f>
        <v>0</v>
      </c>
      <c r="O118" s="259">
        <v>2</v>
      </c>
      <c r="AA118" s="232">
        <v>1</v>
      </c>
      <c r="AB118" s="232">
        <v>7</v>
      </c>
      <c r="AC118" s="232">
        <v>7</v>
      </c>
      <c r="AZ118" s="232">
        <v>2</v>
      </c>
      <c r="BA118" s="232">
        <f>IF(AZ118=1,G118,0)</f>
        <v>0</v>
      </c>
      <c r="BB118" s="232">
        <f>IF(AZ118=2,G118,0)</f>
        <v>0</v>
      </c>
      <c r="BC118" s="232">
        <f>IF(AZ118=3,G118,0)</f>
        <v>0</v>
      </c>
      <c r="BD118" s="232">
        <f>IF(AZ118=4,G118,0)</f>
        <v>0</v>
      </c>
      <c r="BE118" s="232">
        <f>IF(AZ118=5,G118,0)</f>
        <v>0</v>
      </c>
      <c r="CA118" s="259">
        <v>1</v>
      </c>
      <c r="CB118" s="259">
        <v>7</v>
      </c>
    </row>
    <row r="119" spans="1:80" x14ac:dyDescent="0.2">
      <c r="A119" s="268"/>
      <c r="B119" s="272"/>
      <c r="C119" s="326" t="s">
        <v>118</v>
      </c>
      <c r="D119" s="327"/>
      <c r="E119" s="273">
        <v>0</v>
      </c>
      <c r="F119" s="274"/>
      <c r="G119" s="275"/>
      <c r="H119" s="276"/>
      <c r="I119" s="270"/>
      <c r="J119" s="277"/>
      <c r="K119" s="270"/>
      <c r="M119" s="271" t="s">
        <v>118</v>
      </c>
      <c r="O119" s="259"/>
    </row>
    <row r="120" spans="1:80" x14ac:dyDescent="0.2">
      <c r="A120" s="268"/>
      <c r="B120" s="272"/>
      <c r="C120" s="326" t="s">
        <v>741</v>
      </c>
      <c r="D120" s="327"/>
      <c r="E120" s="273">
        <v>100.28</v>
      </c>
      <c r="F120" s="274"/>
      <c r="G120" s="275"/>
      <c r="H120" s="276"/>
      <c r="I120" s="270"/>
      <c r="J120" s="277"/>
      <c r="K120" s="270"/>
      <c r="M120" s="271" t="s">
        <v>741</v>
      </c>
      <c r="O120" s="259"/>
    </row>
    <row r="121" spans="1:80" x14ac:dyDescent="0.2">
      <c r="A121" s="268"/>
      <c r="B121" s="272"/>
      <c r="C121" s="326" t="s">
        <v>742</v>
      </c>
      <c r="D121" s="327"/>
      <c r="E121" s="273">
        <v>92.94</v>
      </c>
      <c r="F121" s="274"/>
      <c r="G121" s="275"/>
      <c r="H121" s="276"/>
      <c r="I121" s="270"/>
      <c r="J121" s="277"/>
      <c r="K121" s="270"/>
      <c r="M121" s="271" t="s">
        <v>742</v>
      </c>
      <c r="O121" s="259"/>
    </row>
    <row r="122" spans="1:80" ht="22.5" x14ac:dyDescent="0.2">
      <c r="A122" s="260">
        <v>32</v>
      </c>
      <c r="B122" s="261" t="s">
        <v>425</v>
      </c>
      <c r="C122" s="262" t="s">
        <v>743</v>
      </c>
      <c r="D122" s="263" t="s">
        <v>245</v>
      </c>
      <c r="E122" s="264">
        <v>10</v>
      </c>
      <c r="F122" s="264">
        <v>0</v>
      </c>
      <c r="G122" s="265">
        <f>E122*F122</f>
        <v>0</v>
      </c>
      <c r="H122" s="266">
        <v>4.0000000000000003E-5</v>
      </c>
      <c r="I122" s="267">
        <f>E122*H122</f>
        <v>4.0000000000000002E-4</v>
      </c>
      <c r="J122" s="266">
        <v>0</v>
      </c>
      <c r="K122" s="267">
        <f>E122*J122</f>
        <v>0</v>
      </c>
      <c r="O122" s="259">
        <v>2</v>
      </c>
      <c r="AA122" s="232">
        <v>1</v>
      </c>
      <c r="AB122" s="232">
        <v>7</v>
      </c>
      <c r="AC122" s="232">
        <v>7</v>
      </c>
      <c r="AZ122" s="232">
        <v>2</v>
      </c>
      <c r="BA122" s="232">
        <f>IF(AZ122=1,G122,0)</f>
        <v>0</v>
      </c>
      <c r="BB122" s="232">
        <f>IF(AZ122=2,G122,0)</f>
        <v>0</v>
      </c>
      <c r="BC122" s="232">
        <f>IF(AZ122=3,G122,0)</f>
        <v>0</v>
      </c>
      <c r="BD122" s="232">
        <f>IF(AZ122=4,G122,0)</f>
        <v>0</v>
      </c>
      <c r="BE122" s="232">
        <f>IF(AZ122=5,G122,0)</f>
        <v>0</v>
      </c>
      <c r="CA122" s="259">
        <v>1</v>
      </c>
      <c r="CB122" s="259">
        <v>7</v>
      </c>
    </row>
    <row r="123" spans="1:80" x14ac:dyDescent="0.2">
      <c r="A123" s="268"/>
      <c r="B123" s="272"/>
      <c r="C123" s="326" t="s">
        <v>123</v>
      </c>
      <c r="D123" s="327"/>
      <c r="E123" s="273">
        <v>0</v>
      </c>
      <c r="F123" s="274"/>
      <c r="G123" s="275"/>
      <c r="H123" s="276"/>
      <c r="I123" s="270"/>
      <c r="J123" s="277"/>
      <c r="K123" s="270"/>
      <c r="M123" s="271" t="s">
        <v>123</v>
      </c>
      <c r="O123" s="259"/>
    </row>
    <row r="124" spans="1:80" x14ac:dyDescent="0.2">
      <c r="A124" s="268"/>
      <c r="B124" s="272"/>
      <c r="C124" s="326" t="s">
        <v>744</v>
      </c>
      <c r="D124" s="327"/>
      <c r="E124" s="273">
        <v>3</v>
      </c>
      <c r="F124" s="274"/>
      <c r="G124" s="275"/>
      <c r="H124" s="276"/>
      <c r="I124" s="270"/>
      <c r="J124" s="277"/>
      <c r="K124" s="270"/>
      <c r="M124" s="271" t="s">
        <v>744</v>
      </c>
      <c r="O124" s="259"/>
    </row>
    <row r="125" spans="1:80" x14ac:dyDescent="0.2">
      <c r="A125" s="268"/>
      <c r="B125" s="272"/>
      <c r="C125" s="326" t="s">
        <v>745</v>
      </c>
      <c r="D125" s="327"/>
      <c r="E125" s="273">
        <v>3</v>
      </c>
      <c r="F125" s="274"/>
      <c r="G125" s="275"/>
      <c r="H125" s="276"/>
      <c r="I125" s="270"/>
      <c r="J125" s="277"/>
      <c r="K125" s="270"/>
      <c r="M125" s="271" t="s">
        <v>745</v>
      </c>
      <c r="O125" s="259"/>
    </row>
    <row r="126" spans="1:80" x14ac:dyDescent="0.2">
      <c r="A126" s="268"/>
      <c r="B126" s="272"/>
      <c r="C126" s="326" t="s">
        <v>746</v>
      </c>
      <c r="D126" s="327"/>
      <c r="E126" s="273">
        <v>2</v>
      </c>
      <c r="F126" s="274"/>
      <c r="G126" s="275"/>
      <c r="H126" s="276"/>
      <c r="I126" s="270"/>
      <c r="J126" s="277"/>
      <c r="K126" s="270"/>
      <c r="M126" s="271" t="s">
        <v>746</v>
      </c>
      <c r="O126" s="259"/>
    </row>
    <row r="127" spans="1:80" x14ac:dyDescent="0.2">
      <c r="A127" s="268"/>
      <c r="B127" s="272"/>
      <c r="C127" s="326" t="s">
        <v>747</v>
      </c>
      <c r="D127" s="327"/>
      <c r="E127" s="273">
        <v>2</v>
      </c>
      <c r="F127" s="274"/>
      <c r="G127" s="275"/>
      <c r="H127" s="276"/>
      <c r="I127" s="270"/>
      <c r="J127" s="277"/>
      <c r="K127" s="270"/>
      <c r="M127" s="271" t="s">
        <v>747</v>
      </c>
      <c r="O127" s="259"/>
    </row>
    <row r="128" spans="1:80" x14ac:dyDescent="0.2">
      <c r="A128" s="260">
        <v>33</v>
      </c>
      <c r="B128" s="261" t="s">
        <v>479</v>
      </c>
      <c r="C128" s="262" t="s">
        <v>480</v>
      </c>
      <c r="D128" s="263" t="s">
        <v>166</v>
      </c>
      <c r="E128" s="264">
        <v>9.86</v>
      </c>
      <c r="F128" s="264">
        <v>0</v>
      </c>
      <c r="G128" s="265">
        <f>E128*F128</f>
        <v>0</v>
      </c>
      <c r="H128" s="266">
        <v>0</v>
      </c>
      <c r="I128" s="267">
        <f>E128*H128</f>
        <v>0</v>
      </c>
      <c r="J128" s="266"/>
      <c r="K128" s="267">
        <f>E128*J128</f>
        <v>0</v>
      </c>
      <c r="O128" s="259">
        <v>2</v>
      </c>
      <c r="AA128" s="232">
        <v>12</v>
      </c>
      <c r="AB128" s="232">
        <v>0</v>
      </c>
      <c r="AC128" s="232">
        <v>178</v>
      </c>
      <c r="AZ128" s="232">
        <v>2</v>
      </c>
      <c r="BA128" s="232">
        <f>IF(AZ128=1,G128,0)</f>
        <v>0</v>
      </c>
      <c r="BB128" s="232">
        <f>IF(AZ128=2,G128,0)</f>
        <v>0</v>
      </c>
      <c r="BC128" s="232">
        <f>IF(AZ128=3,G128,0)</f>
        <v>0</v>
      </c>
      <c r="BD128" s="232">
        <f>IF(AZ128=4,G128,0)</f>
        <v>0</v>
      </c>
      <c r="BE128" s="232">
        <f>IF(AZ128=5,G128,0)</f>
        <v>0</v>
      </c>
      <c r="CA128" s="259">
        <v>12</v>
      </c>
      <c r="CB128" s="259">
        <v>0</v>
      </c>
    </row>
    <row r="129" spans="1:80" x14ac:dyDescent="0.2">
      <c r="A129" s="268"/>
      <c r="B129" s="272"/>
      <c r="C129" s="326" t="s">
        <v>748</v>
      </c>
      <c r="D129" s="327"/>
      <c r="E129" s="273">
        <v>0</v>
      </c>
      <c r="F129" s="274"/>
      <c r="G129" s="275"/>
      <c r="H129" s="276"/>
      <c r="I129" s="270"/>
      <c r="J129" s="277"/>
      <c r="K129" s="270"/>
      <c r="M129" s="271" t="s">
        <v>748</v>
      </c>
      <c r="O129" s="259"/>
    </row>
    <row r="130" spans="1:80" x14ac:dyDescent="0.2">
      <c r="A130" s="268"/>
      <c r="B130" s="272"/>
      <c r="C130" s="326" t="s">
        <v>749</v>
      </c>
      <c r="D130" s="327"/>
      <c r="E130" s="273">
        <v>9.86</v>
      </c>
      <c r="F130" s="274"/>
      <c r="G130" s="275"/>
      <c r="H130" s="276"/>
      <c r="I130" s="270"/>
      <c r="J130" s="277"/>
      <c r="K130" s="270"/>
      <c r="M130" s="271" t="s">
        <v>749</v>
      </c>
      <c r="O130" s="259"/>
    </row>
    <row r="131" spans="1:80" x14ac:dyDescent="0.2">
      <c r="A131" s="260">
        <v>34</v>
      </c>
      <c r="B131" s="261" t="s">
        <v>750</v>
      </c>
      <c r="C131" s="262" t="s">
        <v>751</v>
      </c>
      <c r="D131" s="263" t="s">
        <v>166</v>
      </c>
      <c r="E131" s="264">
        <v>42.642000000000003</v>
      </c>
      <c r="F131" s="264">
        <v>0</v>
      </c>
      <c r="G131" s="265">
        <f>E131*F131</f>
        <v>0</v>
      </c>
      <c r="H131" s="266">
        <v>2.5999999999999999E-3</v>
      </c>
      <c r="I131" s="267">
        <f>E131*H131</f>
        <v>0.1108692</v>
      </c>
      <c r="J131" s="266"/>
      <c r="K131" s="267">
        <f>E131*J131</f>
        <v>0</v>
      </c>
      <c r="O131" s="259">
        <v>2</v>
      </c>
      <c r="AA131" s="232">
        <v>3</v>
      </c>
      <c r="AB131" s="232">
        <v>7</v>
      </c>
      <c r="AC131" s="232">
        <v>60775521</v>
      </c>
      <c r="AZ131" s="232">
        <v>2</v>
      </c>
      <c r="BA131" s="232">
        <f>IF(AZ131=1,G131,0)</f>
        <v>0</v>
      </c>
      <c r="BB131" s="232">
        <f>IF(AZ131=2,G131,0)</f>
        <v>0</v>
      </c>
      <c r="BC131" s="232">
        <f>IF(AZ131=3,G131,0)</f>
        <v>0</v>
      </c>
      <c r="BD131" s="232">
        <f>IF(AZ131=4,G131,0)</f>
        <v>0</v>
      </c>
      <c r="BE131" s="232">
        <f>IF(AZ131=5,G131,0)</f>
        <v>0</v>
      </c>
      <c r="CA131" s="259">
        <v>3</v>
      </c>
      <c r="CB131" s="259">
        <v>7</v>
      </c>
    </row>
    <row r="132" spans="1:80" x14ac:dyDescent="0.2">
      <c r="A132" s="268"/>
      <c r="B132" s="272"/>
      <c r="C132" s="326" t="s">
        <v>123</v>
      </c>
      <c r="D132" s="327"/>
      <c r="E132" s="273">
        <v>0</v>
      </c>
      <c r="F132" s="274"/>
      <c r="G132" s="275"/>
      <c r="H132" s="276"/>
      <c r="I132" s="270"/>
      <c r="J132" s="277"/>
      <c r="K132" s="270"/>
      <c r="M132" s="271" t="s">
        <v>123</v>
      </c>
      <c r="O132" s="259"/>
    </row>
    <row r="133" spans="1:80" x14ac:dyDescent="0.2">
      <c r="A133" s="268"/>
      <c r="B133" s="272"/>
      <c r="C133" s="326" t="s">
        <v>752</v>
      </c>
      <c r="D133" s="327"/>
      <c r="E133" s="273">
        <v>15.295500000000001</v>
      </c>
      <c r="F133" s="274"/>
      <c r="G133" s="275"/>
      <c r="H133" s="276"/>
      <c r="I133" s="270"/>
      <c r="J133" s="277"/>
      <c r="K133" s="270"/>
      <c r="M133" s="271" t="s">
        <v>752</v>
      </c>
      <c r="O133" s="259"/>
    </row>
    <row r="134" spans="1:80" x14ac:dyDescent="0.2">
      <c r="A134" s="268"/>
      <c r="B134" s="272"/>
      <c r="C134" s="326" t="s">
        <v>753</v>
      </c>
      <c r="D134" s="327"/>
      <c r="E134" s="273">
        <v>12.205500000000001</v>
      </c>
      <c r="F134" s="274"/>
      <c r="G134" s="275"/>
      <c r="H134" s="276"/>
      <c r="I134" s="270"/>
      <c r="J134" s="277"/>
      <c r="K134" s="270"/>
      <c r="M134" s="271" t="s">
        <v>753</v>
      </c>
      <c r="O134" s="259"/>
    </row>
    <row r="135" spans="1:80" x14ac:dyDescent="0.2">
      <c r="A135" s="268"/>
      <c r="B135" s="272"/>
      <c r="C135" s="326" t="s">
        <v>754</v>
      </c>
      <c r="D135" s="327"/>
      <c r="E135" s="273">
        <v>9.1155000000000008</v>
      </c>
      <c r="F135" s="274"/>
      <c r="G135" s="275"/>
      <c r="H135" s="276"/>
      <c r="I135" s="270"/>
      <c r="J135" s="277"/>
      <c r="K135" s="270"/>
      <c r="M135" s="271" t="s">
        <v>754</v>
      </c>
      <c r="O135" s="259"/>
    </row>
    <row r="136" spans="1:80" x14ac:dyDescent="0.2">
      <c r="A136" s="268"/>
      <c r="B136" s="272"/>
      <c r="C136" s="326" t="s">
        <v>755</v>
      </c>
      <c r="D136" s="327"/>
      <c r="E136" s="273">
        <v>6.0255000000000001</v>
      </c>
      <c r="F136" s="274"/>
      <c r="G136" s="275"/>
      <c r="H136" s="276"/>
      <c r="I136" s="270"/>
      <c r="J136" s="277"/>
      <c r="K136" s="270"/>
      <c r="M136" s="271" t="s">
        <v>755</v>
      </c>
      <c r="O136" s="259"/>
    </row>
    <row r="137" spans="1:80" x14ac:dyDescent="0.2">
      <c r="A137" s="260">
        <v>35</v>
      </c>
      <c r="B137" s="261" t="s">
        <v>756</v>
      </c>
      <c r="C137" s="262" t="s">
        <v>757</v>
      </c>
      <c r="D137" s="263" t="s">
        <v>245</v>
      </c>
      <c r="E137" s="264">
        <v>1</v>
      </c>
      <c r="F137" s="264">
        <v>0</v>
      </c>
      <c r="G137" s="265">
        <f>E137*F137</f>
        <v>0</v>
      </c>
      <c r="H137" s="266">
        <v>0.04</v>
      </c>
      <c r="I137" s="267">
        <f>E137*H137</f>
        <v>0.04</v>
      </c>
      <c r="J137" s="266"/>
      <c r="K137" s="267">
        <f>E137*J137</f>
        <v>0</v>
      </c>
      <c r="O137" s="259">
        <v>2</v>
      </c>
      <c r="AA137" s="232">
        <v>3</v>
      </c>
      <c r="AB137" s="232">
        <v>7</v>
      </c>
      <c r="AC137" s="232" t="s">
        <v>756</v>
      </c>
      <c r="AZ137" s="232">
        <v>2</v>
      </c>
      <c r="BA137" s="232">
        <f>IF(AZ137=1,G137,0)</f>
        <v>0</v>
      </c>
      <c r="BB137" s="232">
        <f>IF(AZ137=2,G137,0)</f>
        <v>0</v>
      </c>
      <c r="BC137" s="232">
        <f>IF(AZ137=3,G137,0)</f>
        <v>0</v>
      </c>
      <c r="BD137" s="232">
        <f>IF(AZ137=4,G137,0)</f>
        <v>0</v>
      </c>
      <c r="BE137" s="232">
        <f>IF(AZ137=5,G137,0)</f>
        <v>0</v>
      </c>
      <c r="CA137" s="259">
        <v>3</v>
      </c>
      <c r="CB137" s="259">
        <v>7</v>
      </c>
    </row>
    <row r="138" spans="1:80" x14ac:dyDescent="0.2">
      <c r="A138" s="268"/>
      <c r="B138" s="272"/>
      <c r="C138" s="326" t="s">
        <v>758</v>
      </c>
      <c r="D138" s="327"/>
      <c r="E138" s="273">
        <v>1</v>
      </c>
      <c r="F138" s="274"/>
      <c r="G138" s="275"/>
      <c r="H138" s="276"/>
      <c r="I138" s="270"/>
      <c r="J138" s="277"/>
      <c r="K138" s="270"/>
      <c r="M138" s="271" t="s">
        <v>758</v>
      </c>
      <c r="O138" s="259"/>
    </row>
    <row r="139" spans="1:80" x14ac:dyDescent="0.2">
      <c r="A139" s="260">
        <v>36</v>
      </c>
      <c r="B139" s="261" t="s">
        <v>759</v>
      </c>
      <c r="C139" s="262" t="s">
        <v>760</v>
      </c>
      <c r="D139" s="263" t="s">
        <v>12</v>
      </c>
      <c r="E139" s="264"/>
      <c r="F139" s="264">
        <v>0</v>
      </c>
      <c r="G139" s="265">
        <f>E139*F139</f>
        <v>0</v>
      </c>
      <c r="H139" s="266">
        <v>0</v>
      </c>
      <c r="I139" s="267">
        <f>E139*H139</f>
        <v>0</v>
      </c>
      <c r="J139" s="266"/>
      <c r="K139" s="267">
        <f>E139*J139</f>
        <v>0</v>
      </c>
      <c r="O139" s="259">
        <v>2</v>
      </c>
      <c r="AA139" s="232">
        <v>7</v>
      </c>
      <c r="AB139" s="232">
        <v>1002</v>
      </c>
      <c r="AC139" s="232">
        <v>5</v>
      </c>
      <c r="AZ139" s="232">
        <v>2</v>
      </c>
      <c r="BA139" s="232">
        <f>IF(AZ139=1,G139,0)</f>
        <v>0</v>
      </c>
      <c r="BB139" s="232">
        <f>IF(AZ139=2,G139,0)</f>
        <v>0</v>
      </c>
      <c r="BC139" s="232">
        <f>IF(AZ139=3,G139,0)</f>
        <v>0</v>
      </c>
      <c r="BD139" s="232">
        <f>IF(AZ139=4,G139,0)</f>
        <v>0</v>
      </c>
      <c r="BE139" s="232">
        <f>IF(AZ139=5,G139,0)</f>
        <v>0</v>
      </c>
      <c r="CA139" s="259">
        <v>7</v>
      </c>
      <c r="CB139" s="259">
        <v>1002</v>
      </c>
    </row>
    <row r="140" spans="1:80" x14ac:dyDescent="0.2">
      <c r="A140" s="278"/>
      <c r="B140" s="279" t="s">
        <v>101</v>
      </c>
      <c r="C140" s="280" t="s">
        <v>372</v>
      </c>
      <c r="D140" s="281"/>
      <c r="E140" s="282"/>
      <c r="F140" s="283"/>
      <c r="G140" s="284">
        <f>SUM(G115:G139)</f>
        <v>0</v>
      </c>
      <c r="H140" s="285"/>
      <c r="I140" s="286">
        <f>SUM(I115:I139)</f>
        <v>0.16789680000000001</v>
      </c>
      <c r="J140" s="285"/>
      <c r="K140" s="286">
        <f>SUM(K115:K139)</f>
        <v>0</v>
      </c>
      <c r="O140" s="259">
        <v>4</v>
      </c>
      <c r="BA140" s="287">
        <f>SUM(BA115:BA139)</f>
        <v>0</v>
      </c>
      <c r="BB140" s="287">
        <f>SUM(BB115:BB139)</f>
        <v>0</v>
      </c>
      <c r="BC140" s="287">
        <f>SUM(BC115:BC139)</f>
        <v>0</v>
      </c>
      <c r="BD140" s="287">
        <f>SUM(BD115:BD139)</f>
        <v>0</v>
      </c>
      <c r="BE140" s="287">
        <f>SUM(BE115:BE139)</f>
        <v>0</v>
      </c>
    </row>
    <row r="141" spans="1:80" x14ac:dyDescent="0.2">
      <c r="A141" s="249" t="s">
        <v>97</v>
      </c>
      <c r="B141" s="250" t="s">
        <v>573</v>
      </c>
      <c r="C141" s="251" t="s">
        <v>574</v>
      </c>
      <c r="D141" s="252"/>
      <c r="E141" s="253"/>
      <c r="F141" s="253"/>
      <c r="G141" s="254"/>
      <c r="H141" s="255"/>
      <c r="I141" s="256"/>
      <c r="J141" s="257"/>
      <c r="K141" s="258"/>
      <c r="O141" s="259">
        <v>1</v>
      </c>
    </row>
    <row r="142" spans="1:80" x14ac:dyDescent="0.2">
      <c r="A142" s="260">
        <v>37</v>
      </c>
      <c r="B142" s="261" t="s">
        <v>761</v>
      </c>
      <c r="C142" s="262" t="s">
        <v>762</v>
      </c>
      <c r="D142" s="263" t="s">
        <v>122</v>
      </c>
      <c r="E142" s="264">
        <v>127.0321</v>
      </c>
      <c r="F142" s="264">
        <v>0</v>
      </c>
      <c r="G142" s="265">
        <f>E142*F142</f>
        <v>0</v>
      </c>
      <c r="H142" s="266">
        <v>0</v>
      </c>
      <c r="I142" s="267">
        <f>E142*H142</f>
        <v>0</v>
      </c>
      <c r="J142" s="266">
        <v>0</v>
      </c>
      <c r="K142" s="267">
        <f>E142*J142</f>
        <v>0</v>
      </c>
      <c r="O142" s="259">
        <v>2</v>
      </c>
      <c r="AA142" s="232">
        <v>1</v>
      </c>
      <c r="AB142" s="232">
        <v>7</v>
      </c>
      <c r="AC142" s="232">
        <v>7</v>
      </c>
      <c r="AZ142" s="232">
        <v>2</v>
      </c>
      <c r="BA142" s="232">
        <f>IF(AZ142=1,G142,0)</f>
        <v>0</v>
      </c>
      <c r="BB142" s="232">
        <f>IF(AZ142=2,G142,0)</f>
        <v>0</v>
      </c>
      <c r="BC142" s="232">
        <f>IF(AZ142=3,G142,0)</f>
        <v>0</v>
      </c>
      <c r="BD142" s="232">
        <f>IF(AZ142=4,G142,0)</f>
        <v>0</v>
      </c>
      <c r="BE142" s="232">
        <f>IF(AZ142=5,G142,0)</f>
        <v>0</v>
      </c>
      <c r="CA142" s="259">
        <v>1</v>
      </c>
      <c r="CB142" s="259">
        <v>7</v>
      </c>
    </row>
    <row r="143" spans="1:80" ht="22.5" x14ac:dyDescent="0.2">
      <c r="A143" s="268"/>
      <c r="B143" s="272"/>
      <c r="C143" s="326" t="s">
        <v>763</v>
      </c>
      <c r="D143" s="327"/>
      <c r="E143" s="273">
        <v>127.0321</v>
      </c>
      <c r="F143" s="274"/>
      <c r="G143" s="275"/>
      <c r="H143" s="276"/>
      <c r="I143" s="270"/>
      <c r="J143" s="277"/>
      <c r="K143" s="270"/>
      <c r="M143" s="271" t="s">
        <v>763</v>
      </c>
      <c r="O143" s="259"/>
    </row>
    <row r="144" spans="1:80" ht="22.5" x14ac:dyDescent="0.2">
      <c r="A144" s="260">
        <v>38</v>
      </c>
      <c r="B144" s="261" t="s">
        <v>764</v>
      </c>
      <c r="C144" s="262" t="s">
        <v>765</v>
      </c>
      <c r="D144" s="263" t="s">
        <v>166</v>
      </c>
      <c r="E144" s="264">
        <v>28.04</v>
      </c>
      <c r="F144" s="264">
        <v>0</v>
      </c>
      <c r="G144" s="265">
        <f>E144*F144</f>
        <v>0</v>
      </c>
      <c r="H144" s="266">
        <v>0</v>
      </c>
      <c r="I144" s="267">
        <f>E144*H144</f>
        <v>0</v>
      </c>
      <c r="J144" s="266"/>
      <c r="K144" s="267">
        <f>E144*J144</f>
        <v>0</v>
      </c>
      <c r="O144" s="259">
        <v>2</v>
      </c>
      <c r="AA144" s="232">
        <v>12</v>
      </c>
      <c r="AB144" s="232">
        <v>0</v>
      </c>
      <c r="AC144" s="232">
        <v>550</v>
      </c>
      <c r="AZ144" s="232">
        <v>2</v>
      </c>
      <c r="BA144" s="232">
        <f>IF(AZ144=1,G144,0)</f>
        <v>0</v>
      </c>
      <c r="BB144" s="232">
        <f>IF(AZ144=2,G144,0)</f>
        <v>0</v>
      </c>
      <c r="BC144" s="232">
        <f>IF(AZ144=3,G144,0)</f>
        <v>0</v>
      </c>
      <c r="BD144" s="232">
        <f>IF(AZ144=4,G144,0)</f>
        <v>0</v>
      </c>
      <c r="BE144" s="232">
        <f>IF(AZ144=5,G144,0)</f>
        <v>0</v>
      </c>
      <c r="CA144" s="259">
        <v>12</v>
      </c>
      <c r="CB144" s="259">
        <v>0</v>
      </c>
    </row>
    <row r="145" spans="1:80" x14ac:dyDescent="0.2">
      <c r="A145" s="268"/>
      <c r="B145" s="272"/>
      <c r="C145" s="326" t="s">
        <v>118</v>
      </c>
      <c r="D145" s="327"/>
      <c r="E145" s="273">
        <v>0</v>
      </c>
      <c r="F145" s="274"/>
      <c r="G145" s="275"/>
      <c r="H145" s="276"/>
      <c r="I145" s="270"/>
      <c r="J145" s="277"/>
      <c r="K145" s="270"/>
      <c r="M145" s="271" t="s">
        <v>118</v>
      </c>
      <c r="O145" s="259"/>
    </row>
    <row r="146" spans="1:80" x14ac:dyDescent="0.2">
      <c r="A146" s="268"/>
      <c r="B146" s="272"/>
      <c r="C146" s="326" t="s">
        <v>766</v>
      </c>
      <c r="D146" s="327"/>
      <c r="E146" s="273">
        <v>8.92</v>
      </c>
      <c r="F146" s="274"/>
      <c r="G146" s="275"/>
      <c r="H146" s="276"/>
      <c r="I146" s="270"/>
      <c r="J146" s="277"/>
      <c r="K146" s="270"/>
      <c r="M146" s="271" t="s">
        <v>766</v>
      </c>
      <c r="O146" s="259"/>
    </row>
    <row r="147" spans="1:80" x14ac:dyDescent="0.2">
      <c r="A147" s="268"/>
      <c r="B147" s="272"/>
      <c r="C147" s="326" t="s">
        <v>767</v>
      </c>
      <c r="D147" s="327"/>
      <c r="E147" s="273">
        <v>9.6</v>
      </c>
      <c r="F147" s="274"/>
      <c r="G147" s="275"/>
      <c r="H147" s="276"/>
      <c r="I147" s="270"/>
      <c r="J147" s="277"/>
      <c r="K147" s="270"/>
      <c r="M147" s="271" t="s">
        <v>767</v>
      </c>
      <c r="O147" s="259"/>
    </row>
    <row r="148" spans="1:80" x14ac:dyDescent="0.2">
      <c r="A148" s="268"/>
      <c r="B148" s="272"/>
      <c r="C148" s="326" t="s">
        <v>768</v>
      </c>
      <c r="D148" s="327"/>
      <c r="E148" s="273">
        <v>4.8</v>
      </c>
      <c r="F148" s="274"/>
      <c r="G148" s="275"/>
      <c r="H148" s="276"/>
      <c r="I148" s="270"/>
      <c r="J148" s="277"/>
      <c r="K148" s="270"/>
      <c r="M148" s="271" t="s">
        <v>768</v>
      </c>
      <c r="O148" s="259"/>
    </row>
    <row r="149" spans="1:80" x14ac:dyDescent="0.2">
      <c r="A149" s="268"/>
      <c r="B149" s="272"/>
      <c r="C149" s="326" t="s">
        <v>769</v>
      </c>
      <c r="D149" s="327"/>
      <c r="E149" s="273">
        <v>4.72</v>
      </c>
      <c r="F149" s="274"/>
      <c r="G149" s="275"/>
      <c r="H149" s="276"/>
      <c r="I149" s="270"/>
      <c r="J149" s="277"/>
      <c r="K149" s="270"/>
      <c r="M149" s="271" t="s">
        <v>769</v>
      </c>
      <c r="O149" s="259"/>
    </row>
    <row r="150" spans="1:80" x14ac:dyDescent="0.2">
      <c r="A150" s="260">
        <v>39</v>
      </c>
      <c r="B150" s="261" t="s">
        <v>770</v>
      </c>
      <c r="C150" s="262" t="s">
        <v>771</v>
      </c>
      <c r="D150" s="263" t="s">
        <v>122</v>
      </c>
      <c r="E150" s="264">
        <v>2.16</v>
      </c>
      <c r="F150" s="264">
        <v>0</v>
      </c>
      <c r="G150" s="265">
        <f>E150*F150</f>
        <v>0</v>
      </c>
      <c r="H150" s="266">
        <v>0</v>
      </c>
      <c r="I150" s="267">
        <f>E150*H150</f>
        <v>0</v>
      </c>
      <c r="J150" s="266"/>
      <c r="K150" s="267">
        <f>E150*J150</f>
        <v>0</v>
      </c>
      <c r="O150" s="259">
        <v>2</v>
      </c>
      <c r="AA150" s="232">
        <v>12</v>
      </c>
      <c r="AB150" s="232">
        <v>0</v>
      </c>
      <c r="AC150" s="232">
        <v>568</v>
      </c>
      <c r="AZ150" s="232">
        <v>2</v>
      </c>
      <c r="BA150" s="232">
        <f>IF(AZ150=1,G150,0)</f>
        <v>0</v>
      </c>
      <c r="BB150" s="232">
        <f>IF(AZ150=2,G150,0)</f>
        <v>0</v>
      </c>
      <c r="BC150" s="232">
        <f>IF(AZ150=3,G150,0)</f>
        <v>0</v>
      </c>
      <c r="BD150" s="232">
        <f>IF(AZ150=4,G150,0)</f>
        <v>0</v>
      </c>
      <c r="BE150" s="232">
        <f>IF(AZ150=5,G150,0)</f>
        <v>0</v>
      </c>
      <c r="CA150" s="259">
        <v>12</v>
      </c>
      <c r="CB150" s="259">
        <v>0</v>
      </c>
    </row>
    <row r="151" spans="1:80" x14ac:dyDescent="0.2">
      <c r="A151" s="268"/>
      <c r="B151" s="272"/>
      <c r="C151" s="326" t="s">
        <v>118</v>
      </c>
      <c r="D151" s="327"/>
      <c r="E151" s="273">
        <v>0</v>
      </c>
      <c r="F151" s="274"/>
      <c r="G151" s="275"/>
      <c r="H151" s="276"/>
      <c r="I151" s="270"/>
      <c r="J151" s="277"/>
      <c r="K151" s="270"/>
      <c r="M151" s="271" t="s">
        <v>118</v>
      </c>
      <c r="O151" s="259"/>
    </row>
    <row r="152" spans="1:80" x14ac:dyDescent="0.2">
      <c r="A152" s="268"/>
      <c r="B152" s="272"/>
      <c r="C152" s="326" t="s">
        <v>772</v>
      </c>
      <c r="D152" s="327"/>
      <c r="E152" s="273">
        <v>2.16</v>
      </c>
      <c r="F152" s="274"/>
      <c r="G152" s="275"/>
      <c r="H152" s="276"/>
      <c r="I152" s="270"/>
      <c r="J152" s="277"/>
      <c r="K152" s="270"/>
      <c r="M152" s="271" t="s">
        <v>772</v>
      </c>
      <c r="O152" s="259"/>
    </row>
    <row r="153" spans="1:80" x14ac:dyDescent="0.2">
      <c r="A153" s="260">
        <v>40</v>
      </c>
      <c r="B153" s="261" t="s">
        <v>773</v>
      </c>
      <c r="C153" s="262" t="s">
        <v>774</v>
      </c>
      <c r="D153" s="263" t="s">
        <v>245</v>
      </c>
      <c r="E153" s="264">
        <v>7</v>
      </c>
      <c r="F153" s="264">
        <v>0</v>
      </c>
      <c r="G153" s="265">
        <f>E153*F153</f>
        <v>0</v>
      </c>
      <c r="H153" s="266">
        <v>0</v>
      </c>
      <c r="I153" s="267">
        <f>E153*H153</f>
        <v>0</v>
      </c>
      <c r="J153" s="266"/>
      <c r="K153" s="267">
        <f>E153*J153</f>
        <v>0</v>
      </c>
      <c r="O153" s="259">
        <v>2</v>
      </c>
      <c r="AA153" s="232">
        <v>12</v>
      </c>
      <c r="AB153" s="232">
        <v>1</v>
      </c>
      <c r="AC153" s="232">
        <v>537</v>
      </c>
      <c r="AZ153" s="232">
        <v>2</v>
      </c>
      <c r="BA153" s="232">
        <f>IF(AZ153=1,G153,0)</f>
        <v>0</v>
      </c>
      <c r="BB153" s="232">
        <f>IF(AZ153=2,G153,0)</f>
        <v>0</v>
      </c>
      <c r="BC153" s="232">
        <f>IF(AZ153=3,G153,0)</f>
        <v>0</v>
      </c>
      <c r="BD153" s="232">
        <f>IF(AZ153=4,G153,0)</f>
        <v>0</v>
      </c>
      <c r="BE153" s="232">
        <f>IF(AZ153=5,G153,0)</f>
        <v>0</v>
      </c>
      <c r="CA153" s="259">
        <v>12</v>
      </c>
      <c r="CB153" s="259">
        <v>1</v>
      </c>
    </row>
    <row r="154" spans="1:80" x14ac:dyDescent="0.2">
      <c r="A154" s="268"/>
      <c r="B154" s="272"/>
      <c r="C154" s="326" t="s">
        <v>775</v>
      </c>
      <c r="D154" s="327"/>
      <c r="E154" s="273">
        <v>7</v>
      </c>
      <c r="F154" s="274"/>
      <c r="G154" s="275"/>
      <c r="H154" s="276"/>
      <c r="I154" s="270"/>
      <c r="J154" s="277"/>
      <c r="K154" s="270"/>
      <c r="M154" s="271" t="s">
        <v>775</v>
      </c>
      <c r="O154" s="259"/>
    </row>
    <row r="155" spans="1:80" x14ac:dyDescent="0.2">
      <c r="A155" s="260">
        <v>41</v>
      </c>
      <c r="B155" s="261" t="s">
        <v>776</v>
      </c>
      <c r="C155" s="262" t="s">
        <v>777</v>
      </c>
      <c r="D155" s="263" t="s">
        <v>245</v>
      </c>
      <c r="E155" s="264">
        <v>7</v>
      </c>
      <c r="F155" s="264">
        <v>0</v>
      </c>
      <c r="G155" s="265">
        <f>E155*F155</f>
        <v>0</v>
      </c>
      <c r="H155" s="266">
        <v>0</v>
      </c>
      <c r="I155" s="267">
        <f>E155*H155</f>
        <v>0</v>
      </c>
      <c r="J155" s="266"/>
      <c r="K155" s="267">
        <f>E155*J155</f>
        <v>0</v>
      </c>
      <c r="O155" s="259">
        <v>2</v>
      </c>
      <c r="AA155" s="232">
        <v>12</v>
      </c>
      <c r="AB155" s="232">
        <v>1</v>
      </c>
      <c r="AC155" s="232">
        <v>538</v>
      </c>
      <c r="AZ155" s="232">
        <v>2</v>
      </c>
      <c r="BA155" s="232">
        <f>IF(AZ155=1,G155,0)</f>
        <v>0</v>
      </c>
      <c r="BB155" s="232">
        <f>IF(AZ155=2,G155,0)</f>
        <v>0</v>
      </c>
      <c r="BC155" s="232">
        <f>IF(AZ155=3,G155,0)</f>
        <v>0</v>
      </c>
      <c r="BD155" s="232">
        <f>IF(AZ155=4,G155,0)</f>
        <v>0</v>
      </c>
      <c r="BE155" s="232">
        <f>IF(AZ155=5,G155,0)</f>
        <v>0</v>
      </c>
      <c r="CA155" s="259">
        <v>12</v>
      </c>
      <c r="CB155" s="259">
        <v>1</v>
      </c>
    </row>
    <row r="156" spans="1:80" x14ac:dyDescent="0.2">
      <c r="A156" s="268"/>
      <c r="B156" s="272"/>
      <c r="C156" s="326" t="s">
        <v>778</v>
      </c>
      <c r="D156" s="327"/>
      <c r="E156" s="273">
        <v>7</v>
      </c>
      <c r="F156" s="274"/>
      <c r="G156" s="275"/>
      <c r="H156" s="276"/>
      <c r="I156" s="270"/>
      <c r="J156" s="277"/>
      <c r="K156" s="270"/>
      <c r="M156" s="271" t="s">
        <v>778</v>
      </c>
      <c r="O156" s="259"/>
    </row>
    <row r="157" spans="1:80" x14ac:dyDescent="0.2">
      <c r="A157" s="260">
        <v>42</v>
      </c>
      <c r="B157" s="261" t="s">
        <v>779</v>
      </c>
      <c r="C157" s="262" t="s">
        <v>780</v>
      </c>
      <c r="D157" s="263" t="s">
        <v>245</v>
      </c>
      <c r="E157" s="264">
        <v>1</v>
      </c>
      <c r="F157" s="264">
        <v>0</v>
      </c>
      <c r="G157" s="265">
        <f>E157*F157</f>
        <v>0</v>
      </c>
      <c r="H157" s="266">
        <v>0</v>
      </c>
      <c r="I157" s="267">
        <f>E157*H157</f>
        <v>0</v>
      </c>
      <c r="J157" s="266"/>
      <c r="K157" s="267">
        <f>E157*J157</f>
        <v>0</v>
      </c>
      <c r="O157" s="259">
        <v>2</v>
      </c>
      <c r="AA157" s="232">
        <v>12</v>
      </c>
      <c r="AB157" s="232">
        <v>1</v>
      </c>
      <c r="AC157" s="232">
        <v>315</v>
      </c>
      <c r="AZ157" s="232">
        <v>2</v>
      </c>
      <c r="BA157" s="232">
        <f>IF(AZ157=1,G157,0)</f>
        <v>0</v>
      </c>
      <c r="BB157" s="232">
        <f>IF(AZ157=2,G157,0)</f>
        <v>0</v>
      </c>
      <c r="BC157" s="232">
        <f>IF(AZ157=3,G157,0)</f>
        <v>0</v>
      </c>
      <c r="BD157" s="232">
        <f>IF(AZ157=4,G157,0)</f>
        <v>0</v>
      </c>
      <c r="BE157" s="232">
        <f>IF(AZ157=5,G157,0)</f>
        <v>0</v>
      </c>
      <c r="CA157" s="259">
        <v>12</v>
      </c>
      <c r="CB157" s="259">
        <v>1</v>
      </c>
    </row>
    <row r="158" spans="1:80" x14ac:dyDescent="0.2">
      <c r="A158" s="268"/>
      <c r="B158" s="272"/>
      <c r="C158" s="326" t="s">
        <v>781</v>
      </c>
      <c r="D158" s="327"/>
      <c r="E158" s="273">
        <v>1</v>
      </c>
      <c r="F158" s="274"/>
      <c r="G158" s="275"/>
      <c r="H158" s="276"/>
      <c r="I158" s="270"/>
      <c r="J158" s="277"/>
      <c r="K158" s="270"/>
      <c r="M158" s="271" t="s">
        <v>781</v>
      </c>
      <c r="O158" s="259"/>
    </row>
    <row r="159" spans="1:80" x14ac:dyDescent="0.2">
      <c r="A159" s="260">
        <v>43</v>
      </c>
      <c r="B159" s="261" t="s">
        <v>782</v>
      </c>
      <c r="C159" s="262" t="s">
        <v>783</v>
      </c>
      <c r="D159" s="263" t="s">
        <v>245</v>
      </c>
      <c r="E159" s="264">
        <v>1</v>
      </c>
      <c r="F159" s="264">
        <v>0</v>
      </c>
      <c r="G159" s="265">
        <f>E159*F159</f>
        <v>0</v>
      </c>
      <c r="H159" s="266">
        <v>0</v>
      </c>
      <c r="I159" s="267">
        <f>E159*H159</f>
        <v>0</v>
      </c>
      <c r="J159" s="266"/>
      <c r="K159" s="267">
        <f>E159*J159</f>
        <v>0</v>
      </c>
      <c r="O159" s="259">
        <v>2</v>
      </c>
      <c r="AA159" s="232">
        <v>12</v>
      </c>
      <c r="AB159" s="232">
        <v>1</v>
      </c>
      <c r="AC159" s="232">
        <v>539</v>
      </c>
      <c r="AZ159" s="232">
        <v>2</v>
      </c>
      <c r="BA159" s="232">
        <f>IF(AZ159=1,G159,0)</f>
        <v>0</v>
      </c>
      <c r="BB159" s="232">
        <f>IF(AZ159=2,G159,0)</f>
        <v>0</v>
      </c>
      <c r="BC159" s="232">
        <f>IF(AZ159=3,G159,0)</f>
        <v>0</v>
      </c>
      <c r="BD159" s="232">
        <f>IF(AZ159=4,G159,0)</f>
        <v>0</v>
      </c>
      <c r="BE159" s="232">
        <f>IF(AZ159=5,G159,0)</f>
        <v>0</v>
      </c>
      <c r="CA159" s="259">
        <v>12</v>
      </c>
      <c r="CB159" s="259">
        <v>1</v>
      </c>
    </row>
    <row r="160" spans="1:80" x14ac:dyDescent="0.2">
      <c r="A160" s="268"/>
      <c r="B160" s="272"/>
      <c r="C160" s="326" t="s">
        <v>784</v>
      </c>
      <c r="D160" s="327"/>
      <c r="E160" s="273">
        <v>1</v>
      </c>
      <c r="F160" s="274"/>
      <c r="G160" s="275"/>
      <c r="H160" s="276"/>
      <c r="I160" s="270"/>
      <c r="J160" s="277"/>
      <c r="K160" s="270"/>
      <c r="M160" s="271" t="s">
        <v>784</v>
      </c>
      <c r="O160" s="259"/>
    </row>
    <row r="161" spans="1:80" x14ac:dyDescent="0.2">
      <c r="A161" s="260">
        <v>44</v>
      </c>
      <c r="B161" s="261" t="s">
        <v>785</v>
      </c>
      <c r="C161" s="262" t="s">
        <v>786</v>
      </c>
      <c r="D161" s="263" t="s">
        <v>245</v>
      </c>
      <c r="E161" s="264">
        <v>1</v>
      </c>
      <c r="F161" s="264">
        <v>0</v>
      </c>
      <c r="G161" s="265">
        <f>E161*F161</f>
        <v>0</v>
      </c>
      <c r="H161" s="266">
        <v>0</v>
      </c>
      <c r="I161" s="267">
        <f>E161*H161</f>
        <v>0</v>
      </c>
      <c r="J161" s="266"/>
      <c r="K161" s="267">
        <f>E161*J161</f>
        <v>0</v>
      </c>
      <c r="O161" s="259">
        <v>2</v>
      </c>
      <c r="AA161" s="232">
        <v>12</v>
      </c>
      <c r="AB161" s="232">
        <v>1</v>
      </c>
      <c r="AC161" s="232">
        <v>540</v>
      </c>
      <c r="AZ161" s="232">
        <v>2</v>
      </c>
      <c r="BA161" s="232">
        <f>IF(AZ161=1,G161,0)</f>
        <v>0</v>
      </c>
      <c r="BB161" s="232">
        <f>IF(AZ161=2,G161,0)</f>
        <v>0</v>
      </c>
      <c r="BC161" s="232">
        <f>IF(AZ161=3,G161,0)</f>
        <v>0</v>
      </c>
      <c r="BD161" s="232">
        <f>IF(AZ161=4,G161,0)</f>
        <v>0</v>
      </c>
      <c r="BE161" s="232">
        <f>IF(AZ161=5,G161,0)</f>
        <v>0</v>
      </c>
      <c r="CA161" s="259">
        <v>12</v>
      </c>
      <c r="CB161" s="259">
        <v>1</v>
      </c>
    </row>
    <row r="162" spans="1:80" x14ac:dyDescent="0.2">
      <c r="A162" s="268"/>
      <c r="B162" s="272"/>
      <c r="C162" s="326" t="s">
        <v>787</v>
      </c>
      <c r="D162" s="327"/>
      <c r="E162" s="273">
        <v>1</v>
      </c>
      <c r="F162" s="274"/>
      <c r="G162" s="275"/>
      <c r="H162" s="276"/>
      <c r="I162" s="270"/>
      <c r="J162" s="277"/>
      <c r="K162" s="270"/>
      <c r="M162" s="271" t="s">
        <v>787</v>
      </c>
      <c r="O162" s="259"/>
    </row>
    <row r="163" spans="1:80" x14ac:dyDescent="0.2">
      <c r="A163" s="260">
        <v>45</v>
      </c>
      <c r="B163" s="261" t="s">
        <v>788</v>
      </c>
      <c r="C163" s="262" t="s">
        <v>789</v>
      </c>
      <c r="D163" s="263" t="s">
        <v>12</v>
      </c>
      <c r="E163" s="264"/>
      <c r="F163" s="264">
        <v>0</v>
      </c>
      <c r="G163" s="265">
        <f>E163*F163</f>
        <v>0</v>
      </c>
      <c r="H163" s="266">
        <v>0</v>
      </c>
      <c r="I163" s="267">
        <f>E163*H163</f>
        <v>0</v>
      </c>
      <c r="J163" s="266"/>
      <c r="K163" s="267">
        <f>E163*J163</f>
        <v>0</v>
      </c>
      <c r="O163" s="259">
        <v>2</v>
      </c>
      <c r="AA163" s="232">
        <v>7</v>
      </c>
      <c r="AB163" s="232">
        <v>1002</v>
      </c>
      <c r="AC163" s="232">
        <v>5</v>
      </c>
      <c r="AZ163" s="232">
        <v>2</v>
      </c>
      <c r="BA163" s="232">
        <f>IF(AZ163=1,G163,0)</f>
        <v>0</v>
      </c>
      <c r="BB163" s="232">
        <f>IF(AZ163=2,G163,0)</f>
        <v>0</v>
      </c>
      <c r="BC163" s="232">
        <f>IF(AZ163=3,G163,0)</f>
        <v>0</v>
      </c>
      <c r="BD163" s="232">
        <f>IF(AZ163=4,G163,0)</f>
        <v>0</v>
      </c>
      <c r="BE163" s="232">
        <f>IF(AZ163=5,G163,0)</f>
        <v>0</v>
      </c>
      <c r="CA163" s="259">
        <v>7</v>
      </c>
      <c r="CB163" s="259">
        <v>1002</v>
      </c>
    </row>
    <row r="164" spans="1:80" x14ac:dyDescent="0.2">
      <c r="A164" s="278"/>
      <c r="B164" s="279" t="s">
        <v>101</v>
      </c>
      <c r="C164" s="280" t="s">
        <v>575</v>
      </c>
      <c r="D164" s="281"/>
      <c r="E164" s="282"/>
      <c r="F164" s="283"/>
      <c r="G164" s="284">
        <f>SUM(G141:G163)</f>
        <v>0</v>
      </c>
      <c r="H164" s="285"/>
      <c r="I164" s="286">
        <f>SUM(I141:I163)</f>
        <v>0</v>
      </c>
      <c r="J164" s="285"/>
      <c r="K164" s="286">
        <f>SUM(K141:K163)</f>
        <v>0</v>
      </c>
      <c r="O164" s="259">
        <v>4</v>
      </c>
      <c r="BA164" s="287">
        <f>SUM(BA141:BA163)</f>
        <v>0</v>
      </c>
      <c r="BB164" s="287">
        <f>SUM(BB141:BB163)</f>
        <v>0</v>
      </c>
      <c r="BC164" s="287">
        <f>SUM(BC141:BC163)</f>
        <v>0</v>
      </c>
      <c r="BD164" s="287">
        <f>SUM(BD141:BD163)</f>
        <v>0</v>
      </c>
      <c r="BE164" s="287">
        <f>SUM(BE141:BE163)</f>
        <v>0</v>
      </c>
    </row>
    <row r="165" spans="1:80" x14ac:dyDescent="0.2">
      <c r="A165" s="249" t="s">
        <v>97</v>
      </c>
      <c r="B165" s="250" t="s">
        <v>580</v>
      </c>
      <c r="C165" s="251" t="s">
        <v>581</v>
      </c>
      <c r="D165" s="252"/>
      <c r="E165" s="253"/>
      <c r="F165" s="253"/>
      <c r="G165" s="254"/>
      <c r="H165" s="255"/>
      <c r="I165" s="256"/>
      <c r="J165" s="257"/>
      <c r="K165" s="258"/>
      <c r="O165" s="259">
        <v>1</v>
      </c>
    </row>
    <row r="166" spans="1:80" x14ac:dyDescent="0.2">
      <c r="A166" s="260">
        <v>46</v>
      </c>
      <c r="B166" s="261" t="s">
        <v>583</v>
      </c>
      <c r="C166" s="262" t="s">
        <v>584</v>
      </c>
      <c r="D166" s="263" t="s">
        <v>166</v>
      </c>
      <c r="E166" s="264">
        <v>9.86</v>
      </c>
      <c r="F166" s="264">
        <v>0</v>
      </c>
      <c r="G166" s="265">
        <f>E166*F166</f>
        <v>0</v>
      </c>
      <c r="H166" s="266">
        <v>0</v>
      </c>
      <c r="I166" s="267">
        <f>E166*H166</f>
        <v>0</v>
      </c>
      <c r="J166" s="266"/>
      <c r="K166" s="267">
        <f>E166*J166</f>
        <v>0</v>
      </c>
      <c r="O166" s="259">
        <v>2</v>
      </c>
      <c r="AA166" s="232">
        <v>12</v>
      </c>
      <c r="AB166" s="232">
        <v>0</v>
      </c>
      <c r="AC166" s="232">
        <v>525</v>
      </c>
      <c r="AZ166" s="232">
        <v>2</v>
      </c>
      <c r="BA166" s="232">
        <f>IF(AZ166=1,G166,0)</f>
        <v>0</v>
      </c>
      <c r="BB166" s="232">
        <f>IF(AZ166=2,G166,0)</f>
        <v>0</v>
      </c>
      <c r="BC166" s="232">
        <f>IF(AZ166=3,G166,0)</f>
        <v>0</v>
      </c>
      <c r="BD166" s="232">
        <f>IF(AZ166=4,G166,0)</f>
        <v>0</v>
      </c>
      <c r="BE166" s="232">
        <f>IF(AZ166=5,G166,0)</f>
        <v>0</v>
      </c>
      <c r="CA166" s="259">
        <v>12</v>
      </c>
      <c r="CB166" s="259">
        <v>0</v>
      </c>
    </row>
    <row r="167" spans="1:80" x14ac:dyDescent="0.2">
      <c r="A167" s="268"/>
      <c r="B167" s="272"/>
      <c r="C167" s="326" t="s">
        <v>123</v>
      </c>
      <c r="D167" s="327"/>
      <c r="E167" s="273">
        <v>0</v>
      </c>
      <c r="F167" s="274"/>
      <c r="G167" s="275"/>
      <c r="H167" s="276"/>
      <c r="I167" s="270"/>
      <c r="J167" s="277"/>
      <c r="K167" s="270"/>
      <c r="M167" s="271" t="s">
        <v>123</v>
      </c>
      <c r="O167" s="259"/>
    </row>
    <row r="168" spans="1:80" x14ac:dyDescent="0.2">
      <c r="A168" s="268"/>
      <c r="B168" s="272"/>
      <c r="C168" s="326" t="s">
        <v>749</v>
      </c>
      <c r="D168" s="327"/>
      <c r="E168" s="273">
        <v>9.86</v>
      </c>
      <c r="F168" s="274"/>
      <c r="G168" s="275"/>
      <c r="H168" s="276"/>
      <c r="I168" s="270"/>
      <c r="J168" s="277"/>
      <c r="K168" s="270"/>
      <c r="M168" s="271" t="s">
        <v>749</v>
      </c>
      <c r="O168" s="259"/>
    </row>
    <row r="169" spans="1:80" x14ac:dyDescent="0.2">
      <c r="A169" s="260">
        <v>47</v>
      </c>
      <c r="B169" s="261" t="s">
        <v>790</v>
      </c>
      <c r="C169" s="262" t="s">
        <v>791</v>
      </c>
      <c r="D169" s="263" t="s">
        <v>12</v>
      </c>
      <c r="E169" s="264"/>
      <c r="F169" s="264">
        <v>0</v>
      </c>
      <c r="G169" s="265">
        <f>E169*F169</f>
        <v>0</v>
      </c>
      <c r="H169" s="266">
        <v>0</v>
      </c>
      <c r="I169" s="267">
        <f>E169*H169</f>
        <v>0</v>
      </c>
      <c r="J169" s="266"/>
      <c r="K169" s="267">
        <f>E169*J169</f>
        <v>0</v>
      </c>
      <c r="O169" s="259">
        <v>2</v>
      </c>
      <c r="AA169" s="232">
        <v>7</v>
      </c>
      <c r="AB169" s="232">
        <v>1002</v>
      </c>
      <c r="AC169" s="232">
        <v>5</v>
      </c>
      <c r="AZ169" s="232">
        <v>2</v>
      </c>
      <c r="BA169" s="232">
        <f>IF(AZ169=1,G169,0)</f>
        <v>0</v>
      </c>
      <c r="BB169" s="232">
        <f>IF(AZ169=2,G169,0)</f>
        <v>0</v>
      </c>
      <c r="BC169" s="232">
        <f>IF(AZ169=3,G169,0)</f>
        <v>0</v>
      </c>
      <c r="BD169" s="232">
        <f>IF(AZ169=4,G169,0)</f>
        <v>0</v>
      </c>
      <c r="BE169" s="232">
        <f>IF(AZ169=5,G169,0)</f>
        <v>0</v>
      </c>
      <c r="CA169" s="259">
        <v>7</v>
      </c>
      <c r="CB169" s="259">
        <v>1002</v>
      </c>
    </row>
    <row r="170" spans="1:80" x14ac:dyDescent="0.2">
      <c r="A170" s="278"/>
      <c r="B170" s="279" t="s">
        <v>101</v>
      </c>
      <c r="C170" s="280" t="s">
        <v>582</v>
      </c>
      <c r="D170" s="281"/>
      <c r="E170" s="282"/>
      <c r="F170" s="283"/>
      <c r="G170" s="284">
        <f>SUM(G165:G169)</f>
        <v>0</v>
      </c>
      <c r="H170" s="285"/>
      <c r="I170" s="286">
        <f>SUM(I165:I169)</f>
        <v>0</v>
      </c>
      <c r="J170" s="285"/>
      <c r="K170" s="286">
        <f>SUM(K165:K169)</f>
        <v>0</v>
      </c>
      <c r="O170" s="259">
        <v>4</v>
      </c>
      <c r="BA170" s="287">
        <f>SUM(BA165:BA169)</f>
        <v>0</v>
      </c>
      <c r="BB170" s="287">
        <f>SUM(BB165:BB169)</f>
        <v>0</v>
      </c>
      <c r="BC170" s="287">
        <f>SUM(BC165:BC169)</f>
        <v>0</v>
      </c>
      <c r="BD170" s="287">
        <f>SUM(BD165:BD169)</f>
        <v>0</v>
      </c>
      <c r="BE170" s="287">
        <f>SUM(BE165:BE169)</f>
        <v>0</v>
      </c>
    </row>
    <row r="171" spans="1:80" x14ac:dyDescent="0.2">
      <c r="A171" s="249" t="s">
        <v>97</v>
      </c>
      <c r="B171" s="250" t="s">
        <v>587</v>
      </c>
      <c r="C171" s="251" t="s">
        <v>588</v>
      </c>
      <c r="D171" s="252"/>
      <c r="E171" s="253"/>
      <c r="F171" s="253"/>
      <c r="G171" s="254"/>
      <c r="H171" s="255"/>
      <c r="I171" s="256"/>
      <c r="J171" s="257"/>
      <c r="K171" s="258"/>
      <c r="O171" s="259">
        <v>1</v>
      </c>
    </row>
    <row r="172" spans="1:80" x14ac:dyDescent="0.2">
      <c r="A172" s="260">
        <v>48</v>
      </c>
      <c r="B172" s="261" t="s">
        <v>604</v>
      </c>
      <c r="C172" s="262" t="s">
        <v>605</v>
      </c>
      <c r="D172" s="263" t="s">
        <v>166</v>
      </c>
      <c r="E172" s="264">
        <v>128.41</v>
      </c>
      <c r="F172" s="264">
        <v>0</v>
      </c>
      <c r="G172" s="265">
        <f>E172*F172</f>
        <v>0</v>
      </c>
      <c r="H172" s="266">
        <v>0</v>
      </c>
      <c r="I172" s="267">
        <f>E172*H172</f>
        <v>0</v>
      </c>
      <c r="J172" s="266"/>
      <c r="K172" s="267">
        <f>E172*J172</f>
        <v>0</v>
      </c>
      <c r="O172" s="259">
        <v>2</v>
      </c>
      <c r="AA172" s="232">
        <v>12</v>
      </c>
      <c r="AB172" s="232">
        <v>0</v>
      </c>
      <c r="AC172" s="232">
        <v>542</v>
      </c>
      <c r="AZ172" s="232">
        <v>2</v>
      </c>
      <c r="BA172" s="232">
        <f>IF(AZ172=1,G172,0)</f>
        <v>0</v>
      </c>
      <c r="BB172" s="232">
        <f>IF(AZ172=2,G172,0)</f>
        <v>0</v>
      </c>
      <c r="BC172" s="232">
        <f>IF(AZ172=3,G172,0)</f>
        <v>0</v>
      </c>
      <c r="BD172" s="232">
        <f>IF(AZ172=4,G172,0)</f>
        <v>0</v>
      </c>
      <c r="BE172" s="232">
        <f>IF(AZ172=5,G172,0)</f>
        <v>0</v>
      </c>
      <c r="CA172" s="259">
        <v>12</v>
      </c>
      <c r="CB172" s="259">
        <v>0</v>
      </c>
    </row>
    <row r="173" spans="1:80" x14ac:dyDescent="0.2">
      <c r="A173" s="268"/>
      <c r="B173" s="272"/>
      <c r="C173" s="326" t="s">
        <v>118</v>
      </c>
      <c r="D173" s="327"/>
      <c r="E173" s="273">
        <v>0</v>
      </c>
      <c r="F173" s="274"/>
      <c r="G173" s="275"/>
      <c r="H173" s="276"/>
      <c r="I173" s="270"/>
      <c r="J173" s="277"/>
      <c r="K173" s="270"/>
      <c r="M173" s="271" t="s">
        <v>118</v>
      </c>
      <c r="O173" s="259"/>
    </row>
    <row r="174" spans="1:80" x14ac:dyDescent="0.2">
      <c r="A174" s="268"/>
      <c r="B174" s="272"/>
      <c r="C174" s="326" t="s">
        <v>792</v>
      </c>
      <c r="D174" s="327"/>
      <c r="E174" s="273">
        <v>44.35</v>
      </c>
      <c r="F174" s="274"/>
      <c r="G174" s="275"/>
      <c r="H174" s="276"/>
      <c r="I174" s="270"/>
      <c r="J174" s="277"/>
      <c r="K174" s="270"/>
      <c r="M174" s="271" t="s">
        <v>792</v>
      </c>
      <c r="O174" s="259"/>
    </row>
    <row r="175" spans="1:80" x14ac:dyDescent="0.2">
      <c r="A175" s="268"/>
      <c r="B175" s="272"/>
      <c r="C175" s="326" t="s">
        <v>793</v>
      </c>
      <c r="D175" s="327"/>
      <c r="E175" s="273">
        <v>45.04</v>
      </c>
      <c r="F175" s="274"/>
      <c r="G175" s="275"/>
      <c r="H175" s="276"/>
      <c r="I175" s="270"/>
      <c r="J175" s="277"/>
      <c r="K175" s="270"/>
      <c r="M175" s="271" t="s">
        <v>793</v>
      </c>
      <c r="O175" s="259"/>
    </row>
    <row r="176" spans="1:80" x14ac:dyDescent="0.2">
      <c r="A176" s="268"/>
      <c r="B176" s="272"/>
      <c r="C176" s="326" t="s">
        <v>794</v>
      </c>
      <c r="D176" s="327"/>
      <c r="E176" s="273">
        <v>17.64</v>
      </c>
      <c r="F176" s="274"/>
      <c r="G176" s="275"/>
      <c r="H176" s="276"/>
      <c r="I176" s="270"/>
      <c r="J176" s="277"/>
      <c r="K176" s="270"/>
      <c r="M176" s="271" t="s">
        <v>794</v>
      </c>
      <c r="O176" s="259"/>
    </row>
    <row r="177" spans="1:80" x14ac:dyDescent="0.2">
      <c r="A177" s="268"/>
      <c r="B177" s="272"/>
      <c r="C177" s="326" t="s">
        <v>795</v>
      </c>
      <c r="D177" s="327"/>
      <c r="E177" s="273">
        <v>21.38</v>
      </c>
      <c r="F177" s="274"/>
      <c r="G177" s="275"/>
      <c r="H177" s="276"/>
      <c r="I177" s="270"/>
      <c r="J177" s="277"/>
      <c r="K177" s="270"/>
      <c r="M177" s="271" t="s">
        <v>795</v>
      </c>
      <c r="O177" s="259"/>
    </row>
    <row r="178" spans="1:80" x14ac:dyDescent="0.2">
      <c r="A178" s="260">
        <v>49</v>
      </c>
      <c r="B178" s="261" t="s">
        <v>796</v>
      </c>
      <c r="C178" s="262" t="s">
        <v>797</v>
      </c>
      <c r="D178" s="263" t="s">
        <v>12</v>
      </c>
      <c r="E178" s="264"/>
      <c r="F178" s="264">
        <v>0</v>
      </c>
      <c r="G178" s="265">
        <f>E178*F178</f>
        <v>0</v>
      </c>
      <c r="H178" s="266">
        <v>0</v>
      </c>
      <c r="I178" s="267">
        <f>E178*H178</f>
        <v>0</v>
      </c>
      <c r="J178" s="266"/>
      <c r="K178" s="267">
        <f>E178*J178</f>
        <v>0</v>
      </c>
      <c r="O178" s="259">
        <v>2</v>
      </c>
      <c r="AA178" s="232">
        <v>7</v>
      </c>
      <c r="AB178" s="232">
        <v>1002</v>
      </c>
      <c r="AC178" s="232">
        <v>5</v>
      </c>
      <c r="AZ178" s="232">
        <v>2</v>
      </c>
      <c r="BA178" s="232">
        <f>IF(AZ178=1,G178,0)</f>
        <v>0</v>
      </c>
      <c r="BB178" s="232">
        <f>IF(AZ178=2,G178,0)</f>
        <v>0</v>
      </c>
      <c r="BC178" s="232">
        <f>IF(AZ178=3,G178,0)</f>
        <v>0</v>
      </c>
      <c r="BD178" s="232">
        <f>IF(AZ178=4,G178,0)</f>
        <v>0</v>
      </c>
      <c r="BE178" s="232">
        <f>IF(AZ178=5,G178,0)</f>
        <v>0</v>
      </c>
      <c r="CA178" s="259">
        <v>7</v>
      </c>
      <c r="CB178" s="259">
        <v>1002</v>
      </c>
    </row>
    <row r="179" spans="1:80" x14ac:dyDescent="0.2">
      <c r="A179" s="278"/>
      <c r="B179" s="279" t="s">
        <v>101</v>
      </c>
      <c r="C179" s="280" t="s">
        <v>589</v>
      </c>
      <c r="D179" s="281"/>
      <c r="E179" s="282"/>
      <c r="F179" s="283"/>
      <c r="G179" s="284">
        <f>SUM(G171:G178)</f>
        <v>0</v>
      </c>
      <c r="H179" s="285"/>
      <c r="I179" s="286">
        <f>SUM(I171:I178)</f>
        <v>0</v>
      </c>
      <c r="J179" s="285"/>
      <c r="K179" s="286">
        <f>SUM(K171:K178)</f>
        <v>0</v>
      </c>
      <c r="O179" s="259">
        <v>4</v>
      </c>
      <c r="BA179" s="287">
        <f>SUM(BA171:BA178)</f>
        <v>0</v>
      </c>
      <c r="BB179" s="287">
        <f>SUM(BB171:BB178)</f>
        <v>0</v>
      </c>
      <c r="BC179" s="287">
        <f>SUM(BC171:BC178)</f>
        <v>0</v>
      </c>
      <c r="BD179" s="287">
        <f>SUM(BD171:BD178)</f>
        <v>0</v>
      </c>
      <c r="BE179" s="287">
        <f>SUM(BE171:BE178)</f>
        <v>0</v>
      </c>
    </row>
    <row r="180" spans="1:80" x14ac:dyDescent="0.2">
      <c r="A180" s="249" t="s">
        <v>97</v>
      </c>
      <c r="B180" s="250" t="s">
        <v>798</v>
      </c>
      <c r="C180" s="251" t="s">
        <v>799</v>
      </c>
      <c r="D180" s="252"/>
      <c r="E180" s="253"/>
      <c r="F180" s="253"/>
      <c r="G180" s="254"/>
      <c r="H180" s="255"/>
      <c r="I180" s="256"/>
      <c r="J180" s="257"/>
      <c r="K180" s="258"/>
      <c r="O180" s="259">
        <v>1</v>
      </c>
    </row>
    <row r="181" spans="1:80" x14ac:dyDescent="0.2">
      <c r="A181" s="260">
        <v>50</v>
      </c>
      <c r="B181" s="261" t="s">
        <v>801</v>
      </c>
      <c r="C181" s="262" t="s">
        <v>802</v>
      </c>
      <c r="D181" s="263" t="s">
        <v>122</v>
      </c>
      <c r="E181" s="264">
        <v>74.55</v>
      </c>
      <c r="F181" s="264">
        <v>0</v>
      </c>
      <c r="G181" s="265">
        <f>E181*F181</f>
        <v>0</v>
      </c>
      <c r="H181" s="266">
        <v>3.8000000000000002E-4</v>
      </c>
      <c r="I181" s="267">
        <f>E181*H181</f>
        <v>2.8329E-2</v>
      </c>
      <c r="J181" s="266">
        <v>0</v>
      </c>
      <c r="K181" s="267">
        <f>E181*J181</f>
        <v>0</v>
      </c>
      <c r="O181" s="259">
        <v>2</v>
      </c>
      <c r="AA181" s="232">
        <v>1</v>
      </c>
      <c r="AB181" s="232">
        <v>7</v>
      </c>
      <c r="AC181" s="232">
        <v>7</v>
      </c>
      <c r="AZ181" s="232">
        <v>2</v>
      </c>
      <c r="BA181" s="232">
        <f>IF(AZ181=1,G181,0)</f>
        <v>0</v>
      </c>
      <c r="BB181" s="232">
        <f>IF(AZ181=2,G181,0)</f>
        <v>0</v>
      </c>
      <c r="BC181" s="232">
        <f>IF(AZ181=3,G181,0)</f>
        <v>0</v>
      </c>
      <c r="BD181" s="232">
        <f>IF(AZ181=4,G181,0)</f>
        <v>0</v>
      </c>
      <c r="BE181" s="232">
        <f>IF(AZ181=5,G181,0)</f>
        <v>0</v>
      </c>
      <c r="CA181" s="259">
        <v>1</v>
      </c>
      <c r="CB181" s="259">
        <v>7</v>
      </c>
    </row>
    <row r="182" spans="1:80" x14ac:dyDescent="0.2">
      <c r="A182" s="268"/>
      <c r="B182" s="272"/>
      <c r="C182" s="326" t="s">
        <v>118</v>
      </c>
      <c r="D182" s="327"/>
      <c r="E182" s="273">
        <v>0</v>
      </c>
      <c r="F182" s="274"/>
      <c r="G182" s="275"/>
      <c r="H182" s="276"/>
      <c r="I182" s="270"/>
      <c r="J182" s="277"/>
      <c r="K182" s="270"/>
      <c r="M182" s="271" t="s">
        <v>118</v>
      </c>
      <c r="O182" s="259"/>
    </row>
    <row r="183" spans="1:80" x14ac:dyDescent="0.2">
      <c r="A183" s="268"/>
      <c r="B183" s="272"/>
      <c r="C183" s="326" t="s">
        <v>803</v>
      </c>
      <c r="D183" s="327"/>
      <c r="E183" s="273">
        <v>37.03</v>
      </c>
      <c r="F183" s="274"/>
      <c r="G183" s="275"/>
      <c r="H183" s="276"/>
      <c r="I183" s="270"/>
      <c r="J183" s="277"/>
      <c r="K183" s="270"/>
      <c r="M183" s="271" t="s">
        <v>803</v>
      </c>
      <c r="O183" s="259"/>
    </row>
    <row r="184" spans="1:80" x14ac:dyDescent="0.2">
      <c r="A184" s="268"/>
      <c r="B184" s="272"/>
      <c r="C184" s="326" t="s">
        <v>804</v>
      </c>
      <c r="D184" s="327"/>
      <c r="E184" s="273">
        <v>37.520000000000003</v>
      </c>
      <c r="F184" s="274"/>
      <c r="G184" s="275"/>
      <c r="H184" s="276"/>
      <c r="I184" s="270"/>
      <c r="J184" s="277"/>
      <c r="K184" s="270"/>
      <c r="M184" s="271" t="s">
        <v>804</v>
      </c>
      <c r="O184" s="259"/>
    </row>
    <row r="185" spans="1:80" x14ac:dyDescent="0.2">
      <c r="A185" s="260">
        <v>51</v>
      </c>
      <c r="B185" s="261" t="s">
        <v>805</v>
      </c>
      <c r="C185" s="262" t="s">
        <v>806</v>
      </c>
      <c r="D185" s="263" t="s">
        <v>122</v>
      </c>
      <c r="E185" s="264">
        <v>74.55</v>
      </c>
      <c r="F185" s="264">
        <v>0</v>
      </c>
      <c r="G185" s="265">
        <f>E185*F185</f>
        <v>0</v>
      </c>
      <c r="H185" s="266">
        <v>1.0000000000000001E-5</v>
      </c>
      <c r="I185" s="267">
        <f>E185*H185</f>
        <v>7.4550000000000007E-4</v>
      </c>
      <c r="J185" s="266">
        <v>0</v>
      </c>
      <c r="K185" s="267">
        <f>E185*J185</f>
        <v>0</v>
      </c>
      <c r="O185" s="259">
        <v>2</v>
      </c>
      <c r="AA185" s="232">
        <v>1</v>
      </c>
      <c r="AB185" s="232">
        <v>7</v>
      </c>
      <c r="AC185" s="232">
        <v>7</v>
      </c>
      <c r="AZ185" s="232">
        <v>2</v>
      </c>
      <c r="BA185" s="232">
        <f>IF(AZ185=1,G185,0)</f>
        <v>0</v>
      </c>
      <c r="BB185" s="232">
        <f>IF(AZ185=2,G185,0)</f>
        <v>0</v>
      </c>
      <c r="BC185" s="232">
        <f>IF(AZ185=3,G185,0)</f>
        <v>0</v>
      </c>
      <c r="BD185" s="232">
        <f>IF(AZ185=4,G185,0)</f>
        <v>0</v>
      </c>
      <c r="BE185" s="232">
        <f>IF(AZ185=5,G185,0)</f>
        <v>0</v>
      </c>
      <c r="CA185" s="259">
        <v>1</v>
      </c>
      <c r="CB185" s="259">
        <v>7</v>
      </c>
    </row>
    <row r="186" spans="1:80" x14ac:dyDescent="0.2">
      <c r="A186" s="268"/>
      <c r="B186" s="272"/>
      <c r="C186" s="326" t="s">
        <v>807</v>
      </c>
      <c r="D186" s="327"/>
      <c r="E186" s="273">
        <v>74.55</v>
      </c>
      <c r="F186" s="274"/>
      <c r="G186" s="275"/>
      <c r="H186" s="276"/>
      <c r="I186" s="270"/>
      <c r="J186" s="277"/>
      <c r="K186" s="270"/>
      <c r="M186" s="271" t="s">
        <v>807</v>
      </c>
      <c r="O186" s="259"/>
    </row>
    <row r="187" spans="1:80" x14ac:dyDescent="0.2">
      <c r="A187" s="278"/>
      <c r="B187" s="279" t="s">
        <v>101</v>
      </c>
      <c r="C187" s="280" t="s">
        <v>800</v>
      </c>
      <c r="D187" s="281"/>
      <c r="E187" s="282"/>
      <c r="F187" s="283"/>
      <c r="G187" s="284">
        <f>SUM(G180:G186)</f>
        <v>0</v>
      </c>
      <c r="H187" s="285"/>
      <c r="I187" s="286">
        <f>SUM(I180:I186)</f>
        <v>2.90745E-2</v>
      </c>
      <c r="J187" s="285"/>
      <c r="K187" s="286">
        <f>SUM(K180:K186)</f>
        <v>0</v>
      </c>
      <c r="O187" s="259">
        <v>4</v>
      </c>
      <c r="BA187" s="287">
        <f>SUM(BA180:BA186)</f>
        <v>0</v>
      </c>
      <c r="BB187" s="287">
        <f>SUM(BB180:BB186)</f>
        <v>0</v>
      </c>
      <c r="BC187" s="287">
        <f>SUM(BC180:BC186)</f>
        <v>0</v>
      </c>
      <c r="BD187" s="287">
        <f>SUM(BD180:BD186)</f>
        <v>0</v>
      </c>
      <c r="BE187" s="287">
        <f>SUM(BE180:BE186)</f>
        <v>0</v>
      </c>
    </row>
    <row r="188" spans="1:80" x14ac:dyDescent="0.2">
      <c r="A188" s="249" t="s">
        <v>97</v>
      </c>
      <c r="B188" s="250" t="s">
        <v>623</v>
      </c>
      <c r="C188" s="251" t="s">
        <v>624</v>
      </c>
      <c r="D188" s="252"/>
      <c r="E188" s="253"/>
      <c r="F188" s="253"/>
      <c r="G188" s="254"/>
      <c r="H188" s="255"/>
      <c r="I188" s="256"/>
      <c r="J188" s="257"/>
      <c r="K188" s="258"/>
      <c r="O188" s="259">
        <v>1</v>
      </c>
    </row>
    <row r="189" spans="1:80" x14ac:dyDescent="0.2">
      <c r="A189" s="260">
        <v>52</v>
      </c>
      <c r="B189" s="261" t="s">
        <v>626</v>
      </c>
      <c r="C189" s="262" t="s">
        <v>627</v>
      </c>
      <c r="D189" s="263" t="s">
        <v>122</v>
      </c>
      <c r="E189" s="264">
        <v>98.752499999999998</v>
      </c>
      <c r="F189" s="264">
        <v>0</v>
      </c>
      <c r="G189" s="265">
        <f>E189*F189</f>
        <v>0</v>
      </c>
      <c r="H189" s="266">
        <v>2.7E-4</v>
      </c>
      <c r="I189" s="267">
        <f>E189*H189</f>
        <v>2.6663175000000001E-2</v>
      </c>
      <c r="J189" s="266">
        <v>0</v>
      </c>
      <c r="K189" s="267">
        <f>E189*J189</f>
        <v>0</v>
      </c>
      <c r="O189" s="259">
        <v>2</v>
      </c>
      <c r="AA189" s="232">
        <v>1</v>
      </c>
      <c r="AB189" s="232">
        <v>7</v>
      </c>
      <c r="AC189" s="232">
        <v>7</v>
      </c>
      <c r="AZ189" s="232">
        <v>2</v>
      </c>
      <c r="BA189" s="232">
        <f>IF(AZ189=1,G189,0)</f>
        <v>0</v>
      </c>
      <c r="BB189" s="232">
        <f>IF(AZ189=2,G189,0)</f>
        <v>0</v>
      </c>
      <c r="BC189" s="232">
        <f>IF(AZ189=3,G189,0)</f>
        <v>0</v>
      </c>
      <c r="BD189" s="232">
        <f>IF(AZ189=4,G189,0)</f>
        <v>0</v>
      </c>
      <c r="BE189" s="232">
        <f>IF(AZ189=5,G189,0)</f>
        <v>0</v>
      </c>
      <c r="CA189" s="259">
        <v>1</v>
      </c>
      <c r="CB189" s="259">
        <v>7</v>
      </c>
    </row>
    <row r="190" spans="1:80" x14ac:dyDescent="0.2">
      <c r="A190" s="268"/>
      <c r="B190" s="272"/>
      <c r="C190" s="326" t="s">
        <v>123</v>
      </c>
      <c r="D190" s="327"/>
      <c r="E190" s="273">
        <v>0</v>
      </c>
      <c r="F190" s="274"/>
      <c r="G190" s="275"/>
      <c r="H190" s="276"/>
      <c r="I190" s="270"/>
      <c r="J190" s="277"/>
      <c r="K190" s="270"/>
      <c r="M190" s="271" t="s">
        <v>123</v>
      </c>
      <c r="O190" s="259"/>
    </row>
    <row r="191" spans="1:80" x14ac:dyDescent="0.2">
      <c r="A191" s="268"/>
      <c r="B191" s="272"/>
      <c r="C191" s="326" t="s">
        <v>808</v>
      </c>
      <c r="D191" s="327"/>
      <c r="E191" s="273">
        <v>48.677999999999997</v>
      </c>
      <c r="F191" s="274"/>
      <c r="G191" s="275"/>
      <c r="H191" s="276"/>
      <c r="I191" s="270"/>
      <c r="J191" s="277"/>
      <c r="K191" s="270"/>
      <c r="M191" s="271" t="s">
        <v>808</v>
      </c>
      <c r="O191" s="259"/>
    </row>
    <row r="192" spans="1:80" x14ac:dyDescent="0.2">
      <c r="A192" s="268"/>
      <c r="B192" s="272"/>
      <c r="C192" s="326" t="s">
        <v>809</v>
      </c>
      <c r="D192" s="327"/>
      <c r="E192" s="273">
        <v>50.0745</v>
      </c>
      <c r="F192" s="274"/>
      <c r="G192" s="275"/>
      <c r="H192" s="276"/>
      <c r="I192" s="270"/>
      <c r="J192" s="277"/>
      <c r="K192" s="270"/>
      <c r="M192" s="271" t="s">
        <v>809</v>
      </c>
      <c r="O192" s="259"/>
    </row>
    <row r="193" spans="1:80" x14ac:dyDescent="0.2">
      <c r="A193" s="260">
        <v>53</v>
      </c>
      <c r="B193" s="261" t="s">
        <v>630</v>
      </c>
      <c r="C193" s="262" t="s">
        <v>631</v>
      </c>
      <c r="D193" s="263" t="s">
        <v>122</v>
      </c>
      <c r="E193" s="264">
        <v>98.752499999999998</v>
      </c>
      <c r="F193" s="264">
        <v>0</v>
      </c>
      <c r="G193" s="265">
        <f>E193*F193</f>
        <v>0</v>
      </c>
      <c r="H193" s="266">
        <v>1.6999999999999999E-3</v>
      </c>
      <c r="I193" s="267">
        <f>E193*H193</f>
        <v>0.16787924999999998</v>
      </c>
      <c r="J193" s="266"/>
      <c r="K193" s="267">
        <f>E193*J193</f>
        <v>0</v>
      </c>
      <c r="O193" s="259">
        <v>2</v>
      </c>
      <c r="AA193" s="232">
        <v>3</v>
      </c>
      <c r="AB193" s="232">
        <v>7</v>
      </c>
      <c r="AC193" s="232">
        <v>553466222</v>
      </c>
      <c r="AZ193" s="232">
        <v>2</v>
      </c>
      <c r="BA193" s="232">
        <f>IF(AZ193=1,G193,0)</f>
        <v>0</v>
      </c>
      <c r="BB193" s="232">
        <f>IF(AZ193=2,G193,0)</f>
        <v>0</v>
      </c>
      <c r="BC193" s="232">
        <f>IF(AZ193=3,G193,0)</f>
        <v>0</v>
      </c>
      <c r="BD193" s="232">
        <f>IF(AZ193=4,G193,0)</f>
        <v>0</v>
      </c>
      <c r="BE193" s="232">
        <f>IF(AZ193=5,G193,0)</f>
        <v>0</v>
      </c>
      <c r="CA193" s="259">
        <v>3</v>
      </c>
      <c r="CB193" s="259">
        <v>7</v>
      </c>
    </row>
    <row r="194" spans="1:80" x14ac:dyDescent="0.2">
      <c r="A194" s="268"/>
      <c r="B194" s="272"/>
      <c r="C194" s="326" t="s">
        <v>123</v>
      </c>
      <c r="D194" s="327"/>
      <c r="E194" s="273">
        <v>0</v>
      </c>
      <c r="F194" s="274"/>
      <c r="G194" s="275"/>
      <c r="H194" s="276"/>
      <c r="I194" s="270"/>
      <c r="J194" s="277"/>
      <c r="K194" s="270"/>
      <c r="M194" s="271" t="s">
        <v>123</v>
      </c>
      <c r="O194" s="259"/>
    </row>
    <row r="195" spans="1:80" x14ac:dyDescent="0.2">
      <c r="A195" s="268"/>
      <c r="B195" s="272"/>
      <c r="C195" s="326" t="s">
        <v>810</v>
      </c>
      <c r="D195" s="327"/>
      <c r="E195" s="273">
        <v>98.752499999999998</v>
      </c>
      <c r="F195" s="274"/>
      <c r="G195" s="275"/>
      <c r="H195" s="276"/>
      <c r="I195" s="270"/>
      <c r="J195" s="277"/>
      <c r="K195" s="270"/>
      <c r="M195" s="271" t="s">
        <v>810</v>
      </c>
      <c r="O195" s="259"/>
    </row>
    <row r="196" spans="1:80" x14ac:dyDescent="0.2">
      <c r="A196" s="260">
        <v>54</v>
      </c>
      <c r="B196" s="261" t="s">
        <v>633</v>
      </c>
      <c r="C196" s="262" t="s">
        <v>634</v>
      </c>
      <c r="D196" s="263" t="s">
        <v>12</v>
      </c>
      <c r="E196" s="264"/>
      <c r="F196" s="264">
        <v>0</v>
      </c>
      <c r="G196" s="265">
        <f>E196*F196</f>
        <v>0</v>
      </c>
      <c r="H196" s="266">
        <v>0</v>
      </c>
      <c r="I196" s="267">
        <f>E196*H196</f>
        <v>0</v>
      </c>
      <c r="J196" s="266"/>
      <c r="K196" s="267">
        <f>E196*J196</f>
        <v>0</v>
      </c>
      <c r="O196" s="259">
        <v>2</v>
      </c>
      <c r="AA196" s="232">
        <v>7</v>
      </c>
      <c r="AB196" s="232">
        <v>1002</v>
      </c>
      <c r="AC196" s="232">
        <v>5</v>
      </c>
      <c r="AZ196" s="232">
        <v>2</v>
      </c>
      <c r="BA196" s="232">
        <f>IF(AZ196=1,G196,0)</f>
        <v>0</v>
      </c>
      <c r="BB196" s="232">
        <f>IF(AZ196=2,G196,0)</f>
        <v>0</v>
      </c>
      <c r="BC196" s="232">
        <f>IF(AZ196=3,G196,0)</f>
        <v>0</v>
      </c>
      <c r="BD196" s="232">
        <f>IF(AZ196=4,G196,0)</f>
        <v>0</v>
      </c>
      <c r="BE196" s="232">
        <f>IF(AZ196=5,G196,0)</f>
        <v>0</v>
      </c>
      <c r="CA196" s="259">
        <v>7</v>
      </c>
      <c r="CB196" s="259">
        <v>1002</v>
      </c>
    </row>
    <row r="197" spans="1:80" x14ac:dyDescent="0.2">
      <c r="A197" s="278"/>
      <c r="B197" s="279" t="s">
        <v>101</v>
      </c>
      <c r="C197" s="280" t="s">
        <v>625</v>
      </c>
      <c r="D197" s="281"/>
      <c r="E197" s="282"/>
      <c r="F197" s="283"/>
      <c r="G197" s="284">
        <f>SUM(G188:G196)</f>
        <v>0</v>
      </c>
      <c r="H197" s="285"/>
      <c r="I197" s="286">
        <f>SUM(I188:I196)</f>
        <v>0.19454242499999999</v>
      </c>
      <c r="J197" s="285"/>
      <c r="K197" s="286">
        <f>SUM(K188:K196)</f>
        <v>0</v>
      </c>
      <c r="O197" s="259">
        <v>4</v>
      </c>
      <c r="BA197" s="287">
        <f>SUM(BA188:BA196)</f>
        <v>0</v>
      </c>
      <c r="BB197" s="287">
        <f>SUM(BB188:BB196)</f>
        <v>0</v>
      </c>
      <c r="BC197" s="287">
        <f>SUM(BC188:BC196)</f>
        <v>0</v>
      </c>
      <c r="BD197" s="287">
        <f>SUM(BD188:BD196)</f>
        <v>0</v>
      </c>
      <c r="BE197" s="287">
        <f>SUM(BE188:BE196)</f>
        <v>0</v>
      </c>
    </row>
    <row r="198" spans="1:80" x14ac:dyDescent="0.2">
      <c r="A198" s="249" t="s">
        <v>97</v>
      </c>
      <c r="B198" s="250" t="s">
        <v>811</v>
      </c>
      <c r="C198" s="251" t="s">
        <v>812</v>
      </c>
      <c r="D198" s="252"/>
      <c r="E198" s="253"/>
      <c r="F198" s="253"/>
      <c r="G198" s="254"/>
      <c r="H198" s="255"/>
      <c r="I198" s="256"/>
      <c r="J198" s="257"/>
      <c r="K198" s="258"/>
      <c r="O198" s="259">
        <v>1</v>
      </c>
    </row>
    <row r="199" spans="1:80" x14ac:dyDescent="0.2">
      <c r="A199" s="260">
        <v>55</v>
      </c>
      <c r="B199" s="261" t="s">
        <v>814</v>
      </c>
      <c r="C199" s="262" t="s">
        <v>815</v>
      </c>
      <c r="D199" s="263" t="s">
        <v>122</v>
      </c>
      <c r="E199" s="264">
        <v>119.2</v>
      </c>
      <c r="F199" s="264">
        <v>0</v>
      </c>
      <c r="G199" s="265">
        <f>E199*F199</f>
        <v>0</v>
      </c>
      <c r="H199" s="266">
        <v>0</v>
      </c>
      <c r="I199" s="267">
        <f>E199*H199</f>
        <v>0</v>
      </c>
      <c r="J199" s="266">
        <v>-1.4E-2</v>
      </c>
      <c r="K199" s="267">
        <f>E199*J199</f>
        <v>-1.6688000000000001</v>
      </c>
      <c r="O199" s="259">
        <v>2</v>
      </c>
      <c r="AA199" s="232">
        <v>1</v>
      </c>
      <c r="AB199" s="232">
        <v>0</v>
      </c>
      <c r="AC199" s="232">
        <v>0</v>
      </c>
      <c r="AZ199" s="232">
        <v>2</v>
      </c>
      <c r="BA199" s="232">
        <f>IF(AZ199=1,G199,0)</f>
        <v>0</v>
      </c>
      <c r="BB199" s="232">
        <f>IF(AZ199=2,G199,0)</f>
        <v>0</v>
      </c>
      <c r="BC199" s="232">
        <f>IF(AZ199=3,G199,0)</f>
        <v>0</v>
      </c>
      <c r="BD199" s="232">
        <f>IF(AZ199=4,G199,0)</f>
        <v>0</v>
      </c>
      <c r="BE199" s="232">
        <f>IF(AZ199=5,G199,0)</f>
        <v>0</v>
      </c>
      <c r="CA199" s="259">
        <v>1</v>
      </c>
      <c r="CB199" s="259">
        <v>0</v>
      </c>
    </row>
    <row r="200" spans="1:80" x14ac:dyDescent="0.2">
      <c r="A200" s="268"/>
      <c r="B200" s="272"/>
      <c r="C200" s="326" t="s">
        <v>118</v>
      </c>
      <c r="D200" s="327"/>
      <c r="E200" s="273">
        <v>0</v>
      </c>
      <c r="F200" s="274"/>
      <c r="G200" s="275"/>
      <c r="H200" s="276"/>
      <c r="I200" s="270"/>
      <c r="J200" s="277"/>
      <c r="K200" s="270"/>
      <c r="M200" s="271" t="s">
        <v>118</v>
      </c>
      <c r="O200" s="259"/>
    </row>
    <row r="201" spans="1:80" x14ac:dyDescent="0.2">
      <c r="A201" s="268"/>
      <c r="B201" s="272"/>
      <c r="C201" s="326" t="s">
        <v>816</v>
      </c>
      <c r="D201" s="327"/>
      <c r="E201" s="273">
        <v>119.2</v>
      </c>
      <c r="F201" s="274"/>
      <c r="G201" s="275"/>
      <c r="H201" s="276"/>
      <c r="I201" s="270"/>
      <c r="J201" s="277"/>
      <c r="K201" s="270"/>
      <c r="M201" s="271" t="s">
        <v>816</v>
      </c>
      <c r="O201" s="259"/>
    </row>
    <row r="202" spans="1:80" x14ac:dyDescent="0.2">
      <c r="A202" s="260">
        <v>56</v>
      </c>
      <c r="B202" s="261" t="s">
        <v>817</v>
      </c>
      <c r="C202" s="262" t="s">
        <v>818</v>
      </c>
      <c r="D202" s="263" t="s">
        <v>12</v>
      </c>
      <c r="E202" s="264"/>
      <c r="F202" s="264">
        <v>0</v>
      </c>
      <c r="G202" s="265">
        <f>E202*F202</f>
        <v>0</v>
      </c>
      <c r="H202" s="266">
        <v>0</v>
      </c>
      <c r="I202" s="267">
        <f>E202*H202</f>
        <v>0</v>
      </c>
      <c r="J202" s="266"/>
      <c r="K202" s="267">
        <f>E202*J202</f>
        <v>0</v>
      </c>
      <c r="O202" s="259">
        <v>2</v>
      </c>
      <c r="AA202" s="232">
        <v>7</v>
      </c>
      <c r="AB202" s="232">
        <v>1002</v>
      </c>
      <c r="AC202" s="232">
        <v>5</v>
      </c>
      <c r="AZ202" s="232">
        <v>2</v>
      </c>
      <c r="BA202" s="232">
        <f>IF(AZ202=1,G202,0)</f>
        <v>0</v>
      </c>
      <c r="BB202" s="232">
        <f>IF(AZ202=2,G202,0)</f>
        <v>0</v>
      </c>
      <c r="BC202" s="232">
        <f>IF(AZ202=3,G202,0)</f>
        <v>0</v>
      </c>
      <c r="BD202" s="232">
        <f>IF(AZ202=4,G202,0)</f>
        <v>0</v>
      </c>
      <c r="BE202" s="232">
        <f>IF(AZ202=5,G202,0)</f>
        <v>0</v>
      </c>
      <c r="CA202" s="259">
        <v>7</v>
      </c>
      <c r="CB202" s="259">
        <v>1002</v>
      </c>
    </row>
    <row r="203" spans="1:80" x14ac:dyDescent="0.2">
      <c r="A203" s="278"/>
      <c r="B203" s="279" t="s">
        <v>101</v>
      </c>
      <c r="C203" s="280" t="s">
        <v>813</v>
      </c>
      <c r="D203" s="281"/>
      <c r="E203" s="282"/>
      <c r="F203" s="283"/>
      <c r="G203" s="284">
        <f>SUM(G198:G202)</f>
        <v>0</v>
      </c>
      <c r="H203" s="285"/>
      <c r="I203" s="286">
        <f>SUM(I198:I202)</f>
        <v>0</v>
      </c>
      <c r="J203" s="285"/>
      <c r="K203" s="286">
        <f>SUM(K198:K202)</f>
        <v>-1.6688000000000001</v>
      </c>
      <c r="O203" s="259">
        <v>4</v>
      </c>
      <c r="BA203" s="287">
        <f>SUM(BA198:BA202)</f>
        <v>0</v>
      </c>
      <c r="BB203" s="287">
        <f>SUM(BB198:BB202)</f>
        <v>0</v>
      </c>
      <c r="BC203" s="287">
        <f>SUM(BC198:BC202)</f>
        <v>0</v>
      </c>
      <c r="BD203" s="287">
        <f>SUM(BD198:BD202)</f>
        <v>0</v>
      </c>
      <c r="BE203" s="287">
        <f>SUM(BE198:BE202)</f>
        <v>0</v>
      </c>
    </row>
    <row r="204" spans="1:80" x14ac:dyDescent="0.2">
      <c r="A204" s="249" t="s">
        <v>97</v>
      </c>
      <c r="B204" s="250" t="s">
        <v>635</v>
      </c>
      <c r="C204" s="251" t="s">
        <v>636</v>
      </c>
      <c r="D204" s="252"/>
      <c r="E204" s="253"/>
      <c r="F204" s="253"/>
      <c r="G204" s="254"/>
      <c r="H204" s="255"/>
      <c r="I204" s="256"/>
      <c r="J204" s="257"/>
      <c r="K204" s="258"/>
      <c r="O204" s="259">
        <v>1</v>
      </c>
    </row>
    <row r="205" spans="1:80" x14ac:dyDescent="0.2">
      <c r="A205" s="260">
        <v>57</v>
      </c>
      <c r="B205" s="261" t="s">
        <v>640</v>
      </c>
      <c r="C205" s="262" t="s">
        <v>641</v>
      </c>
      <c r="D205" s="263" t="s">
        <v>334</v>
      </c>
      <c r="E205" s="264">
        <v>36.678139999999999</v>
      </c>
      <c r="F205" s="264">
        <v>0</v>
      </c>
      <c r="G205" s="265">
        <f t="shared" ref="G205:G210" si="0">E205*F205</f>
        <v>0</v>
      </c>
      <c r="H205" s="266">
        <v>0</v>
      </c>
      <c r="I205" s="267">
        <f t="shared" ref="I205:I210" si="1">E205*H205</f>
        <v>0</v>
      </c>
      <c r="J205" s="266"/>
      <c r="K205" s="267">
        <f t="shared" ref="K205:K210" si="2">E205*J205</f>
        <v>0</v>
      </c>
      <c r="O205" s="259">
        <v>2</v>
      </c>
      <c r="AA205" s="232">
        <v>8</v>
      </c>
      <c r="AB205" s="232">
        <v>0</v>
      </c>
      <c r="AC205" s="232">
        <v>3</v>
      </c>
      <c r="AZ205" s="232">
        <v>1</v>
      </c>
      <c r="BA205" s="232">
        <f t="shared" ref="BA205:BA210" si="3">IF(AZ205=1,G205,0)</f>
        <v>0</v>
      </c>
      <c r="BB205" s="232">
        <f t="shared" ref="BB205:BB210" si="4">IF(AZ205=2,G205,0)</f>
        <v>0</v>
      </c>
      <c r="BC205" s="232">
        <f t="shared" ref="BC205:BC210" si="5">IF(AZ205=3,G205,0)</f>
        <v>0</v>
      </c>
      <c r="BD205" s="232">
        <f t="shared" ref="BD205:BD210" si="6">IF(AZ205=4,G205,0)</f>
        <v>0</v>
      </c>
      <c r="BE205" s="232">
        <f t="shared" ref="BE205:BE210" si="7">IF(AZ205=5,G205,0)</f>
        <v>0</v>
      </c>
      <c r="CA205" s="259">
        <v>8</v>
      </c>
      <c r="CB205" s="259">
        <v>0</v>
      </c>
    </row>
    <row r="206" spans="1:80" x14ac:dyDescent="0.2">
      <c r="A206" s="260">
        <v>58</v>
      </c>
      <c r="B206" s="261" t="s">
        <v>642</v>
      </c>
      <c r="C206" s="262" t="s">
        <v>643</v>
      </c>
      <c r="D206" s="263" t="s">
        <v>334</v>
      </c>
      <c r="E206" s="264">
        <v>696.88466000000005</v>
      </c>
      <c r="F206" s="264">
        <v>0</v>
      </c>
      <c r="G206" s="265">
        <f t="shared" si="0"/>
        <v>0</v>
      </c>
      <c r="H206" s="266">
        <v>0</v>
      </c>
      <c r="I206" s="267">
        <f t="shared" si="1"/>
        <v>0</v>
      </c>
      <c r="J206" s="266"/>
      <c r="K206" s="267">
        <f t="shared" si="2"/>
        <v>0</v>
      </c>
      <c r="O206" s="259">
        <v>2</v>
      </c>
      <c r="AA206" s="232">
        <v>8</v>
      </c>
      <c r="AB206" s="232">
        <v>0</v>
      </c>
      <c r="AC206" s="232">
        <v>3</v>
      </c>
      <c r="AZ206" s="232">
        <v>1</v>
      </c>
      <c r="BA206" s="232">
        <f t="shared" si="3"/>
        <v>0</v>
      </c>
      <c r="BB206" s="232">
        <f t="shared" si="4"/>
        <v>0</v>
      </c>
      <c r="BC206" s="232">
        <f t="shared" si="5"/>
        <v>0</v>
      </c>
      <c r="BD206" s="232">
        <f t="shared" si="6"/>
        <v>0</v>
      </c>
      <c r="BE206" s="232">
        <f t="shared" si="7"/>
        <v>0</v>
      </c>
      <c r="CA206" s="259">
        <v>8</v>
      </c>
      <c r="CB206" s="259">
        <v>0</v>
      </c>
    </row>
    <row r="207" spans="1:80" x14ac:dyDescent="0.2">
      <c r="A207" s="260">
        <v>59</v>
      </c>
      <c r="B207" s="261" t="s">
        <v>644</v>
      </c>
      <c r="C207" s="262" t="s">
        <v>645</v>
      </c>
      <c r="D207" s="263" t="s">
        <v>334</v>
      </c>
      <c r="E207" s="264">
        <v>36.678139999999999</v>
      </c>
      <c r="F207" s="264">
        <v>0</v>
      </c>
      <c r="G207" s="265">
        <f t="shared" si="0"/>
        <v>0</v>
      </c>
      <c r="H207" s="266">
        <v>0</v>
      </c>
      <c r="I207" s="267">
        <f t="shared" si="1"/>
        <v>0</v>
      </c>
      <c r="J207" s="266"/>
      <c r="K207" s="267">
        <f t="shared" si="2"/>
        <v>0</v>
      </c>
      <c r="O207" s="259">
        <v>2</v>
      </c>
      <c r="AA207" s="232">
        <v>8</v>
      </c>
      <c r="AB207" s="232">
        <v>0</v>
      </c>
      <c r="AC207" s="232">
        <v>3</v>
      </c>
      <c r="AZ207" s="232">
        <v>1</v>
      </c>
      <c r="BA207" s="232">
        <f t="shared" si="3"/>
        <v>0</v>
      </c>
      <c r="BB207" s="232">
        <f t="shared" si="4"/>
        <v>0</v>
      </c>
      <c r="BC207" s="232">
        <f t="shared" si="5"/>
        <v>0</v>
      </c>
      <c r="BD207" s="232">
        <f t="shared" si="6"/>
        <v>0</v>
      </c>
      <c r="BE207" s="232">
        <f t="shared" si="7"/>
        <v>0</v>
      </c>
      <c r="CA207" s="259">
        <v>8</v>
      </c>
      <c r="CB207" s="259">
        <v>0</v>
      </c>
    </row>
    <row r="208" spans="1:80" x14ac:dyDescent="0.2">
      <c r="A208" s="260">
        <v>60</v>
      </c>
      <c r="B208" s="261" t="s">
        <v>646</v>
      </c>
      <c r="C208" s="262" t="s">
        <v>647</v>
      </c>
      <c r="D208" s="263" t="s">
        <v>334</v>
      </c>
      <c r="E208" s="264">
        <v>146.71256</v>
      </c>
      <c r="F208" s="264">
        <v>0</v>
      </c>
      <c r="G208" s="265">
        <f t="shared" si="0"/>
        <v>0</v>
      </c>
      <c r="H208" s="266">
        <v>0</v>
      </c>
      <c r="I208" s="267">
        <f t="shared" si="1"/>
        <v>0</v>
      </c>
      <c r="J208" s="266"/>
      <c r="K208" s="267">
        <f t="shared" si="2"/>
        <v>0</v>
      </c>
      <c r="O208" s="259">
        <v>2</v>
      </c>
      <c r="AA208" s="232">
        <v>8</v>
      </c>
      <c r="AB208" s="232">
        <v>0</v>
      </c>
      <c r="AC208" s="232">
        <v>3</v>
      </c>
      <c r="AZ208" s="232">
        <v>1</v>
      </c>
      <c r="BA208" s="232">
        <f t="shared" si="3"/>
        <v>0</v>
      </c>
      <c r="BB208" s="232">
        <f t="shared" si="4"/>
        <v>0</v>
      </c>
      <c r="BC208" s="232">
        <f t="shared" si="5"/>
        <v>0</v>
      </c>
      <c r="BD208" s="232">
        <f t="shared" si="6"/>
        <v>0</v>
      </c>
      <c r="BE208" s="232">
        <f t="shared" si="7"/>
        <v>0</v>
      </c>
      <c r="CA208" s="259">
        <v>8</v>
      </c>
      <c r="CB208" s="259">
        <v>0</v>
      </c>
    </row>
    <row r="209" spans="1:80" x14ac:dyDescent="0.2">
      <c r="A209" s="260">
        <v>61</v>
      </c>
      <c r="B209" s="261" t="s">
        <v>648</v>
      </c>
      <c r="C209" s="262" t="s">
        <v>649</v>
      </c>
      <c r="D209" s="263" t="s">
        <v>334</v>
      </c>
      <c r="E209" s="264">
        <v>36.678139999999999</v>
      </c>
      <c r="F209" s="264">
        <v>0</v>
      </c>
      <c r="G209" s="265">
        <f t="shared" si="0"/>
        <v>0</v>
      </c>
      <c r="H209" s="266">
        <v>0</v>
      </c>
      <c r="I209" s="267">
        <f t="shared" si="1"/>
        <v>0</v>
      </c>
      <c r="J209" s="266"/>
      <c r="K209" s="267">
        <f t="shared" si="2"/>
        <v>0</v>
      </c>
      <c r="O209" s="259">
        <v>2</v>
      </c>
      <c r="AA209" s="232">
        <v>8</v>
      </c>
      <c r="AB209" s="232">
        <v>0</v>
      </c>
      <c r="AC209" s="232">
        <v>3</v>
      </c>
      <c r="AZ209" s="232">
        <v>1</v>
      </c>
      <c r="BA209" s="232">
        <f t="shared" si="3"/>
        <v>0</v>
      </c>
      <c r="BB209" s="232">
        <f t="shared" si="4"/>
        <v>0</v>
      </c>
      <c r="BC209" s="232">
        <f t="shared" si="5"/>
        <v>0</v>
      </c>
      <c r="BD209" s="232">
        <f t="shared" si="6"/>
        <v>0</v>
      </c>
      <c r="BE209" s="232">
        <f t="shared" si="7"/>
        <v>0</v>
      </c>
      <c r="CA209" s="259">
        <v>8</v>
      </c>
      <c r="CB209" s="259">
        <v>0</v>
      </c>
    </row>
    <row r="210" spans="1:80" x14ac:dyDescent="0.2">
      <c r="A210" s="260">
        <v>62</v>
      </c>
      <c r="B210" s="261" t="s">
        <v>650</v>
      </c>
      <c r="C210" s="262" t="s">
        <v>651</v>
      </c>
      <c r="D210" s="263" t="s">
        <v>334</v>
      </c>
      <c r="E210" s="264">
        <v>36.678139999999999</v>
      </c>
      <c r="F210" s="264">
        <v>0</v>
      </c>
      <c r="G210" s="265">
        <f t="shared" si="0"/>
        <v>0</v>
      </c>
      <c r="H210" s="266">
        <v>0</v>
      </c>
      <c r="I210" s="267">
        <f t="shared" si="1"/>
        <v>0</v>
      </c>
      <c r="J210" s="266"/>
      <c r="K210" s="267">
        <f t="shared" si="2"/>
        <v>0</v>
      </c>
      <c r="O210" s="259">
        <v>2</v>
      </c>
      <c r="AA210" s="232">
        <v>8</v>
      </c>
      <c r="AB210" s="232">
        <v>0</v>
      </c>
      <c r="AC210" s="232">
        <v>3</v>
      </c>
      <c r="AZ210" s="232">
        <v>1</v>
      </c>
      <c r="BA210" s="232">
        <f t="shared" si="3"/>
        <v>0</v>
      </c>
      <c r="BB210" s="232">
        <f t="shared" si="4"/>
        <v>0</v>
      </c>
      <c r="BC210" s="232">
        <f t="shared" si="5"/>
        <v>0</v>
      </c>
      <c r="BD210" s="232">
        <f t="shared" si="6"/>
        <v>0</v>
      </c>
      <c r="BE210" s="232">
        <f t="shared" si="7"/>
        <v>0</v>
      </c>
      <c r="CA210" s="259">
        <v>8</v>
      </c>
      <c r="CB210" s="259">
        <v>0</v>
      </c>
    </row>
    <row r="211" spans="1:80" x14ac:dyDescent="0.2">
      <c r="A211" s="278"/>
      <c r="B211" s="279" t="s">
        <v>101</v>
      </c>
      <c r="C211" s="280" t="s">
        <v>637</v>
      </c>
      <c r="D211" s="281"/>
      <c r="E211" s="282"/>
      <c r="F211" s="283"/>
      <c r="G211" s="284">
        <f>SUM(G204:G210)</f>
        <v>0</v>
      </c>
      <c r="H211" s="285"/>
      <c r="I211" s="286">
        <f>SUM(I204:I210)</f>
        <v>0</v>
      </c>
      <c r="J211" s="285"/>
      <c r="K211" s="286">
        <f>SUM(K204:K210)</f>
        <v>0</v>
      </c>
      <c r="O211" s="259">
        <v>4</v>
      </c>
      <c r="BA211" s="287">
        <f>SUM(BA204:BA210)</f>
        <v>0</v>
      </c>
      <c r="BB211" s="287">
        <f>SUM(BB204:BB210)</f>
        <v>0</v>
      </c>
      <c r="BC211" s="287">
        <f>SUM(BC204:BC210)</f>
        <v>0</v>
      </c>
      <c r="BD211" s="287">
        <f>SUM(BD204:BD210)</f>
        <v>0</v>
      </c>
      <c r="BE211" s="287">
        <f>SUM(BE204:BE210)</f>
        <v>0</v>
      </c>
    </row>
    <row r="212" spans="1:80" x14ac:dyDescent="0.2">
      <c r="E212" s="232"/>
    </row>
    <row r="213" spans="1:80" x14ac:dyDescent="0.2">
      <c r="E213" s="232"/>
    </row>
    <row r="214" spans="1:80" x14ac:dyDescent="0.2">
      <c r="E214" s="232"/>
    </row>
    <row r="215" spans="1:80" x14ac:dyDescent="0.2">
      <c r="E215" s="232"/>
    </row>
    <row r="216" spans="1:80" x14ac:dyDescent="0.2">
      <c r="E216" s="232"/>
    </row>
    <row r="217" spans="1:80" x14ac:dyDescent="0.2">
      <c r="E217" s="232"/>
    </row>
    <row r="218" spans="1:80" x14ac:dyDescent="0.2">
      <c r="E218" s="232"/>
    </row>
    <row r="219" spans="1:80" x14ac:dyDescent="0.2">
      <c r="E219" s="232"/>
    </row>
    <row r="220" spans="1:80" x14ac:dyDescent="0.2">
      <c r="E220" s="232"/>
    </row>
    <row r="221" spans="1:80" x14ac:dyDescent="0.2">
      <c r="E221" s="232"/>
    </row>
    <row r="222" spans="1:80" x14ac:dyDescent="0.2">
      <c r="E222" s="232"/>
    </row>
    <row r="223" spans="1:80" x14ac:dyDescent="0.2">
      <c r="E223" s="232"/>
    </row>
    <row r="224" spans="1:80" x14ac:dyDescent="0.2">
      <c r="E224" s="232"/>
    </row>
    <row r="225" spans="1:7" x14ac:dyDescent="0.2">
      <c r="E225" s="232"/>
    </row>
    <row r="226" spans="1:7" x14ac:dyDescent="0.2">
      <c r="E226" s="232"/>
    </row>
    <row r="227" spans="1:7" x14ac:dyDescent="0.2">
      <c r="E227" s="232"/>
    </row>
    <row r="228" spans="1:7" x14ac:dyDescent="0.2">
      <c r="E228" s="232"/>
    </row>
    <row r="229" spans="1:7" x14ac:dyDescent="0.2">
      <c r="E229" s="232"/>
    </row>
    <row r="230" spans="1:7" x14ac:dyDescent="0.2">
      <c r="E230" s="232"/>
    </row>
    <row r="231" spans="1:7" x14ac:dyDescent="0.2">
      <c r="E231" s="232"/>
    </row>
    <row r="232" spans="1:7" x14ac:dyDescent="0.2">
      <c r="E232" s="232"/>
    </row>
    <row r="233" spans="1:7" x14ac:dyDescent="0.2">
      <c r="E233" s="232"/>
    </row>
    <row r="234" spans="1:7" x14ac:dyDescent="0.2">
      <c r="E234" s="232"/>
    </row>
    <row r="235" spans="1:7" x14ac:dyDescent="0.2">
      <c r="A235" s="277"/>
      <c r="B235" s="277"/>
      <c r="C235" s="277"/>
      <c r="D235" s="277"/>
      <c r="E235" s="277"/>
      <c r="F235" s="277"/>
      <c r="G235" s="277"/>
    </row>
    <row r="236" spans="1:7" x14ac:dyDescent="0.2">
      <c r="A236" s="277"/>
      <c r="B236" s="277"/>
      <c r="C236" s="277"/>
      <c r="D236" s="277"/>
      <c r="E236" s="277"/>
      <c r="F236" s="277"/>
      <c r="G236" s="277"/>
    </row>
    <row r="237" spans="1:7" x14ac:dyDescent="0.2">
      <c r="A237" s="277"/>
      <c r="B237" s="277"/>
      <c r="C237" s="277"/>
      <c r="D237" s="277"/>
      <c r="E237" s="277"/>
      <c r="F237" s="277"/>
      <c r="G237" s="277"/>
    </row>
    <row r="238" spans="1:7" x14ac:dyDescent="0.2">
      <c r="A238" s="277"/>
      <c r="B238" s="277"/>
      <c r="C238" s="277"/>
      <c r="D238" s="277"/>
      <c r="E238" s="277"/>
      <c r="F238" s="277"/>
      <c r="G238" s="277"/>
    </row>
    <row r="239" spans="1:7" x14ac:dyDescent="0.2">
      <c r="E239" s="232"/>
    </row>
    <row r="240" spans="1:7" x14ac:dyDescent="0.2">
      <c r="E240" s="232"/>
    </row>
    <row r="241" spans="5:5" x14ac:dyDescent="0.2">
      <c r="E241" s="232"/>
    </row>
    <row r="242" spans="5:5" x14ac:dyDescent="0.2">
      <c r="E242" s="232"/>
    </row>
    <row r="243" spans="5:5" x14ac:dyDescent="0.2">
      <c r="E243" s="232"/>
    </row>
    <row r="244" spans="5:5" x14ac:dyDescent="0.2">
      <c r="E244" s="232"/>
    </row>
    <row r="245" spans="5:5" x14ac:dyDescent="0.2">
      <c r="E245" s="232"/>
    </row>
    <row r="246" spans="5:5" x14ac:dyDescent="0.2">
      <c r="E246" s="232"/>
    </row>
    <row r="247" spans="5:5" x14ac:dyDescent="0.2">
      <c r="E247" s="232"/>
    </row>
    <row r="248" spans="5:5" x14ac:dyDescent="0.2">
      <c r="E248" s="232"/>
    </row>
    <row r="249" spans="5:5" x14ac:dyDescent="0.2">
      <c r="E249" s="232"/>
    </row>
    <row r="250" spans="5:5" x14ac:dyDescent="0.2">
      <c r="E250" s="232"/>
    </row>
    <row r="251" spans="5:5" x14ac:dyDescent="0.2">
      <c r="E251" s="232"/>
    </row>
    <row r="252" spans="5:5" x14ac:dyDescent="0.2">
      <c r="E252" s="232"/>
    </row>
    <row r="253" spans="5:5" x14ac:dyDescent="0.2">
      <c r="E253" s="232"/>
    </row>
    <row r="254" spans="5:5" x14ac:dyDescent="0.2">
      <c r="E254" s="232"/>
    </row>
    <row r="255" spans="5:5" x14ac:dyDescent="0.2">
      <c r="E255" s="232"/>
    </row>
    <row r="256" spans="5:5" x14ac:dyDescent="0.2">
      <c r="E256" s="232"/>
    </row>
    <row r="257" spans="1:7" x14ac:dyDescent="0.2">
      <c r="E257" s="232"/>
    </row>
    <row r="258" spans="1:7" x14ac:dyDescent="0.2">
      <c r="E258" s="232"/>
    </row>
    <row r="259" spans="1:7" x14ac:dyDescent="0.2">
      <c r="E259" s="232"/>
    </row>
    <row r="260" spans="1:7" x14ac:dyDescent="0.2">
      <c r="E260" s="232"/>
    </row>
    <row r="261" spans="1:7" x14ac:dyDescent="0.2">
      <c r="E261" s="232"/>
    </row>
    <row r="262" spans="1:7" x14ac:dyDescent="0.2">
      <c r="E262" s="232"/>
    </row>
    <row r="263" spans="1:7" x14ac:dyDescent="0.2">
      <c r="E263" s="232"/>
    </row>
    <row r="264" spans="1:7" x14ac:dyDescent="0.2">
      <c r="E264" s="232"/>
    </row>
    <row r="265" spans="1:7" x14ac:dyDescent="0.2">
      <c r="E265" s="232"/>
    </row>
    <row r="266" spans="1:7" x14ac:dyDescent="0.2">
      <c r="E266" s="232"/>
    </row>
    <row r="267" spans="1:7" x14ac:dyDescent="0.2">
      <c r="E267" s="232"/>
    </row>
    <row r="268" spans="1:7" x14ac:dyDescent="0.2">
      <c r="E268" s="232"/>
    </row>
    <row r="269" spans="1:7" x14ac:dyDescent="0.2">
      <c r="E269" s="232"/>
    </row>
    <row r="270" spans="1:7" x14ac:dyDescent="0.2">
      <c r="A270" s="288"/>
      <c r="B270" s="288"/>
    </row>
    <row r="271" spans="1:7" x14ac:dyDescent="0.2">
      <c r="A271" s="277"/>
      <c r="B271" s="277"/>
      <c r="C271" s="289"/>
      <c r="D271" s="289"/>
      <c r="E271" s="290"/>
      <c r="F271" s="289"/>
      <c r="G271" s="291"/>
    </row>
    <row r="272" spans="1:7" x14ac:dyDescent="0.2">
      <c r="A272" s="292"/>
      <c r="B272" s="292"/>
      <c r="C272" s="277"/>
      <c r="D272" s="277"/>
      <c r="E272" s="293"/>
      <c r="F272" s="277"/>
      <c r="G272" s="277"/>
    </row>
    <row r="273" spans="1:7" x14ac:dyDescent="0.2">
      <c r="A273" s="277"/>
      <c r="B273" s="277"/>
      <c r="C273" s="277"/>
      <c r="D273" s="277"/>
      <c r="E273" s="293"/>
      <c r="F273" s="277"/>
      <c r="G273" s="277"/>
    </row>
    <row r="274" spans="1:7" x14ac:dyDescent="0.2">
      <c r="A274" s="277"/>
      <c r="B274" s="277"/>
      <c r="C274" s="277"/>
      <c r="D274" s="277"/>
      <c r="E274" s="293"/>
      <c r="F274" s="277"/>
      <c r="G274" s="277"/>
    </row>
    <row r="275" spans="1:7" x14ac:dyDescent="0.2">
      <c r="A275" s="277"/>
      <c r="B275" s="277"/>
      <c r="C275" s="277"/>
      <c r="D275" s="277"/>
      <c r="E275" s="293"/>
      <c r="F275" s="277"/>
      <c r="G275" s="277"/>
    </row>
    <row r="276" spans="1:7" x14ac:dyDescent="0.2">
      <c r="A276" s="277"/>
      <c r="B276" s="277"/>
      <c r="C276" s="277"/>
      <c r="D276" s="277"/>
      <c r="E276" s="293"/>
      <c r="F276" s="277"/>
      <c r="G276" s="277"/>
    </row>
    <row r="277" spans="1:7" x14ac:dyDescent="0.2">
      <c r="A277" s="277"/>
      <c r="B277" s="277"/>
      <c r="C277" s="277"/>
      <c r="D277" s="277"/>
      <c r="E277" s="293"/>
      <c r="F277" s="277"/>
      <c r="G277" s="277"/>
    </row>
    <row r="278" spans="1:7" x14ac:dyDescent="0.2">
      <c r="A278" s="277"/>
      <c r="B278" s="277"/>
      <c r="C278" s="277"/>
      <c r="D278" s="277"/>
      <c r="E278" s="293"/>
      <c r="F278" s="277"/>
      <c r="G278" s="277"/>
    </row>
    <row r="279" spans="1:7" x14ac:dyDescent="0.2">
      <c r="A279" s="277"/>
      <c r="B279" s="277"/>
      <c r="C279" s="277"/>
      <c r="D279" s="277"/>
      <c r="E279" s="293"/>
      <c r="F279" s="277"/>
      <c r="G279" s="277"/>
    </row>
    <row r="280" spans="1:7" x14ac:dyDescent="0.2">
      <c r="A280" s="277"/>
      <c r="B280" s="277"/>
      <c r="C280" s="277"/>
      <c r="D280" s="277"/>
      <c r="E280" s="293"/>
      <c r="F280" s="277"/>
      <c r="G280" s="277"/>
    </row>
    <row r="281" spans="1:7" x14ac:dyDescent="0.2">
      <c r="A281" s="277"/>
      <c r="B281" s="277"/>
      <c r="C281" s="277"/>
      <c r="D281" s="277"/>
      <c r="E281" s="293"/>
      <c r="F281" s="277"/>
      <c r="G281" s="277"/>
    </row>
    <row r="282" spans="1:7" x14ac:dyDescent="0.2">
      <c r="A282" s="277"/>
      <c r="B282" s="277"/>
      <c r="C282" s="277"/>
      <c r="D282" s="277"/>
      <c r="E282" s="293"/>
      <c r="F282" s="277"/>
      <c r="G282" s="277"/>
    </row>
    <row r="283" spans="1:7" x14ac:dyDescent="0.2">
      <c r="A283" s="277"/>
      <c r="B283" s="277"/>
      <c r="C283" s="277"/>
      <c r="D283" s="277"/>
      <c r="E283" s="293"/>
      <c r="F283" s="277"/>
      <c r="G283" s="277"/>
    </row>
    <row r="284" spans="1:7" x14ac:dyDescent="0.2">
      <c r="A284" s="277"/>
      <c r="B284" s="277"/>
      <c r="C284" s="277"/>
      <c r="D284" s="277"/>
      <c r="E284" s="293"/>
      <c r="F284" s="277"/>
      <c r="G284" s="277"/>
    </row>
  </sheetData>
  <mergeCells count="109">
    <mergeCell ref="C15:D15"/>
    <mergeCell ref="C19:D19"/>
    <mergeCell ref="C20:D20"/>
    <mergeCell ref="C22:D22"/>
    <mergeCell ref="C23:D23"/>
    <mergeCell ref="A1:G1"/>
    <mergeCell ref="A3:B3"/>
    <mergeCell ref="A4:B4"/>
    <mergeCell ref="E4:G4"/>
    <mergeCell ref="C9:D9"/>
    <mergeCell ref="C10:D10"/>
    <mergeCell ref="C12:D12"/>
    <mergeCell ref="C13:D13"/>
    <mergeCell ref="C39:D39"/>
    <mergeCell ref="C40:D40"/>
    <mergeCell ref="C44:D44"/>
    <mergeCell ref="C45:D45"/>
    <mergeCell ref="C46:D46"/>
    <mergeCell ref="C48:D48"/>
    <mergeCell ref="C49:D49"/>
    <mergeCell ref="C50:D50"/>
    <mergeCell ref="C27:D27"/>
    <mergeCell ref="C28:D28"/>
    <mergeCell ref="C30:D30"/>
    <mergeCell ref="C31:D31"/>
    <mergeCell ref="C32:D32"/>
    <mergeCell ref="C34:D34"/>
    <mergeCell ref="C36:D36"/>
    <mergeCell ref="C37:D37"/>
    <mergeCell ref="C63:D63"/>
    <mergeCell ref="C65:D65"/>
    <mergeCell ref="C66:D66"/>
    <mergeCell ref="C68:D68"/>
    <mergeCell ref="C69:D69"/>
    <mergeCell ref="C71:D71"/>
    <mergeCell ref="C54:D54"/>
    <mergeCell ref="C55:D55"/>
    <mergeCell ref="C59:D59"/>
    <mergeCell ref="C60:D60"/>
    <mergeCell ref="C61:D61"/>
    <mergeCell ref="C62:D62"/>
    <mergeCell ref="C81:D81"/>
    <mergeCell ref="C83:D83"/>
    <mergeCell ref="C84:D84"/>
    <mergeCell ref="C88:D88"/>
    <mergeCell ref="C90:D90"/>
    <mergeCell ref="C72:D72"/>
    <mergeCell ref="C74:D74"/>
    <mergeCell ref="C75:D75"/>
    <mergeCell ref="C77:D77"/>
    <mergeCell ref="C78:D78"/>
    <mergeCell ref="C80:D80"/>
    <mergeCell ref="C105:D105"/>
    <mergeCell ref="C109:D109"/>
    <mergeCell ref="C110:D110"/>
    <mergeCell ref="C94:G94"/>
    <mergeCell ref="C95:D95"/>
    <mergeCell ref="C99:D99"/>
    <mergeCell ref="C101:D101"/>
    <mergeCell ref="C103:D103"/>
    <mergeCell ref="C104:D104"/>
    <mergeCell ref="C126:D126"/>
    <mergeCell ref="C127:D127"/>
    <mergeCell ref="C129:D129"/>
    <mergeCell ref="C130:D130"/>
    <mergeCell ref="C132:D132"/>
    <mergeCell ref="C133:D133"/>
    <mergeCell ref="C117:D117"/>
    <mergeCell ref="C119:D119"/>
    <mergeCell ref="C120:D120"/>
    <mergeCell ref="C121:D121"/>
    <mergeCell ref="C123:D123"/>
    <mergeCell ref="C124:D124"/>
    <mergeCell ref="C125:D125"/>
    <mergeCell ref="C148:D148"/>
    <mergeCell ref="C149:D149"/>
    <mergeCell ref="C151:D151"/>
    <mergeCell ref="C152:D152"/>
    <mergeCell ref="C154:D154"/>
    <mergeCell ref="C156:D156"/>
    <mergeCell ref="C134:D134"/>
    <mergeCell ref="C135:D135"/>
    <mergeCell ref="C136:D136"/>
    <mergeCell ref="C138:D138"/>
    <mergeCell ref="C143:D143"/>
    <mergeCell ref="C145:D145"/>
    <mergeCell ref="C146:D146"/>
    <mergeCell ref="C147:D147"/>
    <mergeCell ref="C173:D173"/>
    <mergeCell ref="C174:D174"/>
    <mergeCell ref="C175:D175"/>
    <mergeCell ref="C176:D176"/>
    <mergeCell ref="C177:D177"/>
    <mergeCell ref="C158:D158"/>
    <mergeCell ref="C160:D160"/>
    <mergeCell ref="C162:D162"/>
    <mergeCell ref="C167:D167"/>
    <mergeCell ref="C168:D168"/>
    <mergeCell ref="C200:D200"/>
    <mergeCell ref="C201:D201"/>
    <mergeCell ref="C190:D190"/>
    <mergeCell ref="C191:D191"/>
    <mergeCell ref="C192:D192"/>
    <mergeCell ref="C194:D194"/>
    <mergeCell ref="C195:D195"/>
    <mergeCell ref="C182:D182"/>
    <mergeCell ref="C183:D183"/>
    <mergeCell ref="C184:D184"/>
    <mergeCell ref="C186:D186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32</vt:i4>
      </vt:variant>
    </vt:vector>
  </HeadingPairs>
  <TitlesOfParts>
    <vt:vector size="39" baseType="lpstr">
      <vt:lpstr>Stavba</vt:lpstr>
      <vt:lpstr>01 01O KL</vt:lpstr>
      <vt:lpstr>01 01O Rek</vt:lpstr>
      <vt:lpstr>01 01O Pol</vt:lpstr>
      <vt:lpstr>02 01O KL</vt:lpstr>
      <vt:lpstr>02 01O Rek</vt:lpstr>
      <vt:lpstr>02 01O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'01 01O Pol'!Názvy_tisku</vt:lpstr>
      <vt:lpstr>'01 01O Rek'!Názvy_tisku</vt:lpstr>
      <vt:lpstr>'02 01O Pol'!Názvy_tisku</vt:lpstr>
      <vt:lpstr>'02 01O Rek'!Názvy_tisku</vt:lpstr>
      <vt:lpstr>Stavba!Objednatel</vt:lpstr>
      <vt:lpstr>Stavba!Objekt</vt:lpstr>
      <vt:lpstr>'01 01O KL'!Oblast_tisku</vt:lpstr>
      <vt:lpstr>'01 01O Pol'!Oblast_tisku</vt:lpstr>
      <vt:lpstr>'01 01O Rek'!Oblast_tisku</vt:lpstr>
      <vt:lpstr>'02 01O KL'!Oblast_tisku</vt:lpstr>
      <vt:lpstr>'02 01O Pol'!Oblast_tisku</vt:lpstr>
      <vt:lpstr>'02 01O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Stavba!SoucetDilu</vt:lpstr>
      <vt:lpstr>Stavba!StavbaCelkem</vt:lpstr>
      <vt:lpstr>Stavba!Zhotovitel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Dejmek</dc:creator>
  <cp:lastModifiedBy>Šmahelová Kateřina</cp:lastModifiedBy>
  <dcterms:created xsi:type="dcterms:W3CDTF">2015-12-09T16:04:57Z</dcterms:created>
  <dcterms:modified xsi:type="dcterms:W3CDTF">2016-04-07T11:11:18Z</dcterms:modified>
</cp:coreProperties>
</file>