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55" windowWidth="9720" windowHeight="5550" activeTab="1"/>
  </bookViews>
  <sheets>
    <sheet name="Zdroje" sheetId="1" r:id="rId1"/>
    <sheet name="Výdaje" sheetId="2" r:id="rId2"/>
    <sheet name="1" sheetId="3" state="hidden" r:id="rId3"/>
  </sheets>
  <definedNames>
    <definedName name="_xlnm.Print_Titles" localSheetId="1">'Výdaje'!$1:$1</definedName>
  </definedNames>
  <calcPr fullCalcOnLoad="1"/>
</workbook>
</file>

<file path=xl/sharedStrings.xml><?xml version="1.0" encoding="utf-8"?>
<sst xmlns="http://schemas.openxmlformats.org/spreadsheetml/2006/main" count="129" uniqueCount="126">
  <si>
    <t>CELKEM PŘÍJMY</t>
  </si>
  <si>
    <t>Rezervy</t>
  </si>
  <si>
    <t>14. Vnitřní správa</t>
  </si>
  <si>
    <t>15. Životní prostředí</t>
  </si>
  <si>
    <t>27. Doprava</t>
  </si>
  <si>
    <t>33. Školství, mládež, tělovýchova</t>
  </si>
  <si>
    <t>34. Kultura</t>
  </si>
  <si>
    <t>1. Příjmy běžné - daňové</t>
  </si>
  <si>
    <t>2. Příjmy běžné - nedaňové</t>
  </si>
  <si>
    <t>4. Přijaté dotace</t>
  </si>
  <si>
    <t>CELKEM ZDROJE</t>
  </si>
  <si>
    <t>CELKEM FINANCOVÁNÍ</t>
  </si>
  <si>
    <t>Daň z přidané hodnoty - podíl dle statutu</t>
  </si>
  <si>
    <t>Poplatky a daně z vybraných činností</t>
  </si>
  <si>
    <t>Ostatní osobní výdaje</t>
  </si>
  <si>
    <t xml:space="preserve">Povinné sociální pojištění </t>
  </si>
  <si>
    <t xml:space="preserve">Veřejné zdravotní pojištění </t>
  </si>
  <si>
    <t>Ostatní povinné pojistné</t>
  </si>
  <si>
    <t>Cestovné</t>
  </si>
  <si>
    <t>Pohoštění</t>
  </si>
  <si>
    <t>Zpravodaj ÚMO I</t>
  </si>
  <si>
    <t>Odpady</t>
  </si>
  <si>
    <t>Péče o zeleň</t>
  </si>
  <si>
    <t>Životní jubilea</t>
  </si>
  <si>
    <t>Dotace a dary na kulturní akce</t>
  </si>
  <si>
    <t>Rezerva rozpočtu</t>
  </si>
  <si>
    <t>Provoz ÚMO I</t>
  </si>
  <si>
    <t>Zálohový příděl z rozpočtu do sociálního fondu</t>
  </si>
  <si>
    <t>CELKEM VÝDAJE</t>
  </si>
  <si>
    <t>Projektové dokumentace</t>
  </si>
  <si>
    <t>Opravy a udržování komunikací</t>
  </si>
  <si>
    <t>Zahradní mobiliář a herní prvky</t>
  </si>
  <si>
    <t>Podíl na státní správě</t>
  </si>
  <si>
    <t>Podíl na životním prostředí</t>
  </si>
  <si>
    <t>Podíl na dopravě</t>
  </si>
  <si>
    <t>Odvod části poplatku za TKO</t>
  </si>
  <si>
    <t>Ostatní správní poplatky</t>
  </si>
  <si>
    <t>Místní poplatky</t>
  </si>
  <si>
    <t>Správní poplatky</t>
  </si>
  <si>
    <t>Poplatek ze psů</t>
  </si>
  <si>
    <t>Poplatek za užívání veřejného prostranství</t>
  </si>
  <si>
    <t>Poplatek za povolení k vjezdu do vybraných míst</t>
  </si>
  <si>
    <t>Poplatek za TKO</t>
  </si>
  <si>
    <t>Přijaté sankční platby a pokuty</t>
  </si>
  <si>
    <t>Příjmy z úroků</t>
  </si>
  <si>
    <t xml:space="preserve"> - seče trávy</t>
  </si>
  <si>
    <t xml:space="preserve"> - péče o zeleň - operativní údržba</t>
  </si>
  <si>
    <t>Odměny členů komisí a výborů (ne členové zast.)</t>
  </si>
  <si>
    <t>Ostatní přijaté vratky transferů</t>
  </si>
  <si>
    <t>Přijaté nekapitálové příspěvky a náhrady</t>
  </si>
  <si>
    <r>
      <t xml:space="preserve">VÝDAJE </t>
    </r>
    <r>
      <rPr>
        <i/>
        <sz val="12"/>
        <rFont val="Arial CE"/>
        <family val="2"/>
      </rPr>
      <t>(údaje jsou v  Kč)</t>
    </r>
  </si>
  <si>
    <r>
      <t>PŘÍJMY</t>
    </r>
    <r>
      <rPr>
        <b/>
        <sz val="14"/>
        <rFont val="Arial CE"/>
        <family val="2"/>
      </rPr>
      <t xml:space="preserve"> </t>
    </r>
    <r>
      <rPr>
        <i/>
        <sz val="12"/>
        <rFont val="Arial CE"/>
        <family val="2"/>
      </rPr>
      <t>(údaje jsou v  Kč)</t>
    </r>
  </si>
  <si>
    <r>
      <t xml:space="preserve">FINANCOVÁNÍ </t>
    </r>
    <r>
      <rPr>
        <i/>
        <sz val="12"/>
        <rFont val="Arial CE"/>
        <family val="2"/>
      </rPr>
      <t>(údaje jsou v Kč)</t>
    </r>
  </si>
  <si>
    <t xml:space="preserve">Rezerva rady </t>
  </si>
  <si>
    <t>Příjmy z reklamních zařízení</t>
  </si>
  <si>
    <t>Vánoční výzdoba</t>
  </si>
  <si>
    <t>Rezerva starosty</t>
  </si>
  <si>
    <t>Akce pořádané MO I</t>
  </si>
  <si>
    <t xml:space="preserve">27.2 - Doprava investiční </t>
  </si>
  <si>
    <t>15.1 - Životní prostředí - neinvestiční</t>
  </si>
  <si>
    <t>Platy zaměstnanců a náhrady mezd v době nemoci</t>
  </si>
  <si>
    <t>Odměny členů zastupitelstva a náhrady mezd v době nemoci</t>
  </si>
  <si>
    <t>Dotace a dary školám a na aktivity mládeže</t>
  </si>
  <si>
    <t>Odvod z loterií a jiných podobných her</t>
  </si>
  <si>
    <t xml:space="preserve">27.1 - Doprava neinvestiční </t>
  </si>
  <si>
    <t>Fontány ve městě - provoz</t>
  </si>
  <si>
    <t>Povinné sociální pojištění - pracovní skupina</t>
  </si>
  <si>
    <t>Veřejné zdravotní pojištění - pracovní skupina</t>
  </si>
  <si>
    <t>Provedení inventarizace stromů</t>
  </si>
  <si>
    <t>Povinné sociální pojištění - zahradnice</t>
  </si>
  <si>
    <t>Veřejné zdravotní pojištění - zahradnice</t>
  </si>
  <si>
    <t>Příjmy na parku Na Špici</t>
  </si>
  <si>
    <t>Čerpání náhradního plnění - Bohemia sen a ostatní subjekty</t>
  </si>
  <si>
    <t>Náhradní plnění - BOHEMIA SEN, s.r.o. + ostatní subjekty</t>
  </si>
  <si>
    <t>Dotace Východočeskému divadlu Pardubice</t>
  </si>
  <si>
    <t>Dotace Komorní filharmonii Pardubice</t>
  </si>
  <si>
    <t>Provoz JSDH</t>
  </si>
  <si>
    <t>Údržba Třídy Míru</t>
  </si>
  <si>
    <t xml:space="preserve"> - údržba a zálivky dřevin, květin. záhonů a mobil. váz </t>
  </si>
  <si>
    <t xml:space="preserve"> - péče o stromy - základní údržba</t>
  </si>
  <si>
    <t xml:space="preserve"> - péče o zeleň - větší sadové úpravy</t>
  </si>
  <si>
    <t>Transfer z rozpočtu města na investice</t>
  </si>
  <si>
    <t>Údržba parku Na Špici</t>
  </si>
  <si>
    <t>Platy zaměstnanců a náhrady mezd v době nemoci - zahradnice</t>
  </si>
  <si>
    <t>Údržba Tyršovy sady</t>
  </si>
  <si>
    <t>Příjmy z odstavné plochy za Domem hudby</t>
  </si>
  <si>
    <t>Rezerva místostarosty</t>
  </si>
  <si>
    <t xml:space="preserve"> - péče o stromy - zásahy na vybraných stromech</t>
  </si>
  <si>
    <t>Údržba zavlažovacích systémů</t>
  </si>
  <si>
    <t>Závlahy v parku Na Špici</t>
  </si>
  <si>
    <t>Předpokládaná dotace na volbu Prezidenta ČR</t>
  </si>
  <si>
    <t>Předpokládaná dotace na komunální volby</t>
  </si>
  <si>
    <t>Náklady na volbu Prezidenta ČR</t>
  </si>
  <si>
    <t>Náklady na komunální volby</t>
  </si>
  <si>
    <t>Náklady při významných výročích</t>
  </si>
  <si>
    <t>Dotace z ESF a SR na projekt Vzdělávání členů jednotek JSDH</t>
  </si>
  <si>
    <t>Projekt Vzdělávání členů jednotek JSDH (dotace vč. spoluúčasti)</t>
  </si>
  <si>
    <t>Náklady na HM a DHM pro potřeby operativní údržby</t>
  </si>
  <si>
    <t>Zapojení nevyčerpané části dotace na vzděl. hasičů z r. 2017</t>
  </si>
  <si>
    <t xml:space="preserve"> - péče o stromy - realizace mikroinjektáže stomů</t>
  </si>
  <si>
    <t xml:space="preserve"> - péče o stromy - frézování pařezů</t>
  </si>
  <si>
    <t>PD úpravy přízemí budovy U Divadla čp. 828</t>
  </si>
  <si>
    <t>Rozšíření VO na parkovišti u Domu hudby</t>
  </si>
  <si>
    <t>Betonový kryt na výjezdu z autobusového nádraží</t>
  </si>
  <si>
    <t>Oprava chodníku v ul. Na Okrouhlíku</t>
  </si>
  <si>
    <t>Oprava chodníku v ul. Wintrova</t>
  </si>
  <si>
    <t>Vybudování chodníku v ul. Počápelská</t>
  </si>
  <si>
    <t>Operativní údržba a úklid obvodu vč. nákladů na budovu TZ</t>
  </si>
  <si>
    <t>Platy zaměstnanců a náhrady mezd v době nemoci - prac.skup.</t>
  </si>
  <si>
    <t xml:space="preserve">Regenerace sídliště Karla IV. - V. etapa - III. část </t>
  </si>
  <si>
    <t>Poplatek za povolení k umístění herního prostoru</t>
  </si>
  <si>
    <t>Údržba prostoru Přednádraží</t>
  </si>
  <si>
    <t>Zapojení prostředků z roku 2017</t>
  </si>
  <si>
    <t>Úprava povrchového odvodnění v ul. Jindřišská a ul. Jiřího z Poděbrad</t>
  </si>
  <si>
    <t>Rekosntrukce vnitrobloku ul. Dašická, Na Okrouhlíku, Stud.- III.et.</t>
  </si>
  <si>
    <t>Nové stojany na kola v ul. Sladkovského</t>
  </si>
  <si>
    <t>Dotace ze SR na volbu Prezidenta ČR</t>
  </si>
  <si>
    <t xml:space="preserve">                    </t>
  </si>
  <si>
    <t>Rekosntrukce vnitrobloku ul. Dašická, Na Okrouhlíku, Stud.- I.et.</t>
  </si>
  <si>
    <t>Transfer z rozpočtu MO II - Polabiny za pomoc JSDH</t>
  </si>
  <si>
    <t xml:space="preserve">Oprava chodníku ul. Jungmannova </t>
  </si>
  <si>
    <t>aktuální rozpočet</t>
  </si>
  <si>
    <t>aktuální rozpočet            po FV 2017</t>
  </si>
  <si>
    <t>FV 2017</t>
  </si>
  <si>
    <t xml:space="preserve">                    Finanční vypořádání MO Pardubice I za rok 2017</t>
  </si>
  <si>
    <t>Ostatní příjmy z vlastní činnosti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</si>
</sst>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9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i/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0" fontId="10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1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13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13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horizontal="right"/>
    </xf>
    <xf numFmtId="4" fontId="13" fillId="0" borderId="10" xfId="0" applyNumberFormat="1" applyFont="1" applyBorder="1" applyAlignment="1">
      <alignment horizontal="right"/>
    </xf>
    <xf numFmtId="4" fontId="10" fillId="33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 vertical="center"/>
    </xf>
    <xf numFmtId="4" fontId="12" fillId="33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2" fillId="0" borderId="11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K10" sqref="K10"/>
    </sheetView>
  </sheetViews>
  <sheetFormatPr defaultColWidth="9.00390625" defaultRowHeight="12.75"/>
  <cols>
    <col min="1" max="1" width="5.00390625" style="0" customWidth="1"/>
    <col min="2" max="2" width="72.75390625" style="0" customWidth="1"/>
    <col min="3" max="5" width="23.375" style="0" customWidth="1"/>
    <col min="6" max="6" width="19.875" style="0" customWidth="1"/>
  </cols>
  <sheetData>
    <row r="1" spans="1:4" ht="26.25">
      <c r="A1" s="65" t="s">
        <v>124</v>
      </c>
      <c r="B1" s="65"/>
      <c r="C1" s="65"/>
      <c r="D1" s="64"/>
    </row>
    <row r="2" spans="1:5" ht="25.5">
      <c r="A2" s="4"/>
      <c r="B2" s="39" t="s">
        <v>51</v>
      </c>
      <c r="C2" s="44" t="s">
        <v>121</v>
      </c>
      <c r="D2" s="44" t="s">
        <v>122</v>
      </c>
      <c r="E2" s="44" t="s">
        <v>123</v>
      </c>
    </row>
    <row r="3" spans="1:5" ht="21" customHeight="1">
      <c r="A3" s="15" t="s">
        <v>7</v>
      </c>
      <c r="B3" s="4"/>
      <c r="C3" s="34">
        <f>C4+C11</f>
        <v>47908500</v>
      </c>
      <c r="D3" s="34">
        <f aca="true" t="shared" si="0" ref="D3:D10">+C3+E3</f>
        <v>47908500</v>
      </c>
      <c r="E3" s="34">
        <f>E4+E11</f>
        <v>0</v>
      </c>
    </row>
    <row r="4" spans="1:6" ht="18">
      <c r="A4" s="1"/>
      <c r="B4" s="1" t="s">
        <v>12</v>
      </c>
      <c r="C4" s="34">
        <f>SUM(C5:C10)</f>
        <v>35588500</v>
      </c>
      <c r="D4" s="34">
        <f>+C4+E4</f>
        <v>35588500</v>
      </c>
      <c r="E4" s="34">
        <f>SUM(E5:E10)</f>
        <v>0</v>
      </c>
      <c r="F4" s="37"/>
    </row>
    <row r="5" spans="1:6" ht="16.5" customHeight="1">
      <c r="A5" s="4"/>
      <c r="B5" s="22" t="s">
        <v>32</v>
      </c>
      <c r="C5" s="30">
        <v>12124000</v>
      </c>
      <c r="D5" s="30">
        <f t="shared" si="0"/>
        <v>12124000</v>
      </c>
      <c r="E5" s="30">
        <v>0</v>
      </c>
      <c r="F5" s="37"/>
    </row>
    <row r="6" spans="1:5" ht="16.5" customHeight="1">
      <c r="A6" s="4"/>
      <c r="B6" s="22" t="s">
        <v>33</v>
      </c>
      <c r="C6" s="30">
        <v>20857300</v>
      </c>
      <c r="D6" s="30">
        <f t="shared" si="0"/>
        <v>20857300</v>
      </c>
      <c r="E6" s="30">
        <v>0</v>
      </c>
    </row>
    <row r="7" spans="1:6" ht="16.5" customHeight="1">
      <c r="A7" s="4"/>
      <c r="B7" s="22" t="s">
        <v>34</v>
      </c>
      <c r="C7" s="30">
        <v>8285700</v>
      </c>
      <c r="D7" s="30">
        <f t="shared" si="0"/>
        <v>8285700</v>
      </c>
      <c r="E7" s="30">
        <v>0</v>
      </c>
      <c r="F7" s="37"/>
    </row>
    <row r="8" spans="1:5" ht="16.5" customHeight="1">
      <c r="A8" s="4"/>
      <c r="B8" s="22" t="s">
        <v>35</v>
      </c>
      <c r="C8" s="30">
        <v>-8400500</v>
      </c>
      <c r="D8" s="30">
        <f t="shared" si="0"/>
        <v>-8400500</v>
      </c>
      <c r="E8" s="30">
        <v>0</v>
      </c>
    </row>
    <row r="9" spans="1:5" ht="16.5" customHeight="1">
      <c r="A9" s="4"/>
      <c r="B9" s="22" t="s">
        <v>81</v>
      </c>
      <c r="C9" s="30">
        <v>2717000</v>
      </c>
      <c r="D9" s="30">
        <f t="shared" si="0"/>
        <v>2717000</v>
      </c>
      <c r="E9" s="30">
        <v>0</v>
      </c>
    </row>
    <row r="10" spans="1:5" ht="16.5" customHeight="1">
      <c r="A10" s="4"/>
      <c r="B10" s="22" t="s">
        <v>119</v>
      </c>
      <c r="C10" s="30">
        <v>5000</v>
      </c>
      <c r="D10" s="30">
        <f t="shared" si="0"/>
        <v>5000</v>
      </c>
      <c r="E10" s="30">
        <v>0</v>
      </c>
    </row>
    <row r="11" spans="1:5" ht="17.25" customHeight="1">
      <c r="A11" s="1"/>
      <c r="B11" s="1" t="s">
        <v>13</v>
      </c>
      <c r="C11" s="34">
        <f>C12+C15+C20</f>
        <v>12320000</v>
      </c>
      <c r="D11" s="34">
        <f aca="true" t="shared" si="1" ref="D11:D20">+C11+E11</f>
        <v>12320000</v>
      </c>
      <c r="E11" s="34">
        <f>E12+E15+E20</f>
        <v>0</v>
      </c>
    </row>
    <row r="12" spans="1:5" ht="16.5" customHeight="1">
      <c r="A12" s="4"/>
      <c r="B12" s="13" t="s">
        <v>38</v>
      </c>
      <c r="C12" s="35">
        <f>C13+C14</f>
        <v>520000</v>
      </c>
      <c r="D12" s="35">
        <f t="shared" si="1"/>
        <v>520000</v>
      </c>
      <c r="E12" s="35">
        <f>E13+E14</f>
        <v>0</v>
      </c>
    </row>
    <row r="13" spans="1:6" ht="16.5" customHeight="1">
      <c r="A13" s="4"/>
      <c r="B13" s="22" t="s">
        <v>110</v>
      </c>
      <c r="C13" s="30">
        <v>70000</v>
      </c>
      <c r="D13" s="30">
        <f t="shared" si="1"/>
        <v>70000</v>
      </c>
      <c r="E13" s="30">
        <v>0</v>
      </c>
      <c r="F13" s="48"/>
    </row>
    <row r="14" spans="1:6" ht="16.5" customHeight="1">
      <c r="A14" s="4"/>
      <c r="B14" s="22" t="s">
        <v>36</v>
      </c>
      <c r="C14" s="30">
        <v>450000</v>
      </c>
      <c r="D14" s="30">
        <f t="shared" si="1"/>
        <v>450000</v>
      </c>
      <c r="E14" s="30">
        <v>0</v>
      </c>
      <c r="F14" s="48"/>
    </row>
    <row r="15" spans="1:6" ht="16.5" customHeight="1">
      <c r="A15" s="4"/>
      <c r="B15" s="13" t="s">
        <v>37</v>
      </c>
      <c r="C15" s="35">
        <f>SUM(C16:C19)</f>
        <v>11800000</v>
      </c>
      <c r="D15" s="35">
        <f t="shared" si="1"/>
        <v>11800000</v>
      </c>
      <c r="E15" s="35">
        <f>SUM(E16:E19)</f>
        <v>0</v>
      </c>
      <c r="F15" s="48"/>
    </row>
    <row r="16" spans="1:6" ht="16.5" customHeight="1">
      <c r="A16" s="4"/>
      <c r="B16" s="22" t="s">
        <v>39</v>
      </c>
      <c r="C16" s="30">
        <v>550000</v>
      </c>
      <c r="D16" s="30">
        <f t="shared" si="1"/>
        <v>550000</v>
      </c>
      <c r="E16" s="30">
        <v>0</v>
      </c>
      <c r="F16" s="48"/>
    </row>
    <row r="17" spans="1:11" ht="16.5" customHeight="1">
      <c r="A17" s="4"/>
      <c r="B17" s="22" t="s">
        <v>40</v>
      </c>
      <c r="C17" s="30">
        <v>2000000</v>
      </c>
      <c r="D17" s="30">
        <f t="shared" si="1"/>
        <v>2000000</v>
      </c>
      <c r="E17" s="30">
        <v>0</v>
      </c>
      <c r="F17" s="48"/>
      <c r="K17" t="s">
        <v>117</v>
      </c>
    </row>
    <row r="18" spans="1:6" ht="16.5" customHeight="1">
      <c r="A18" s="4"/>
      <c r="B18" s="22" t="s">
        <v>41</v>
      </c>
      <c r="C18" s="30">
        <v>150000</v>
      </c>
      <c r="D18" s="30">
        <f t="shared" si="1"/>
        <v>150000</v>
      </c>
      <c r="E18" s="30">
        <v>0</v>
      </c>
      <c r="F18" s="48"/>
    </row>
    <row r="19" spans="1:6" ht="16.5" customHeight="1">
      <c r="A19" s="4"/>
      <c r="B19" s="22" t="s">
        <v>42</v>
      </c>
      <c r="C19" s="30">
        <v>9100000</v>
      </c>
      <c r="D19" s="30">
        <f t="shared" si="1"/>
        <v>9100000</v>
      </c>
      <c r="E19" s="30">
        <v>0</v>
      </c>
      <c r="F19" s="48"/>
    </row>
    <row r="20" spans="1:6" ht="16.5" customHeight="1">
      <c r="A20" s="4"/>
      <c r="B20" s="51" t="s">
        <v>63</v>
      </c>
      <c r="C20" s="50">
        <v>0</v>
      </c>
      <c r="D20" s="50">
        <f t="shared" si="1"/>
        <v>0</v>
      </c>
      <c r="E20" s="50">
        <v>0</v>
      </c>
      <c r="F20" s="48"/>
    </row>
    <row r="21" spans="1:5" ht="12.75">
      <c r="A21" s="4"/>
      <c r="B21" s="4"/>
      <c r="C21" s="36"/>
      <c r="D21" s="36"/>
      <c r="E21" s="36"/>
    </row>
    <row r="22" spans="1:5" ht="21" customHeight="1">
      <c r="A22" s="15" t="s">
        <v>8</v>
      </c>
      <c r="B22" s="4"/>
      <c r="C22" s="34">
        <f>SUM(C23:C32)</f>
        <v>2539000</v>
      </c>
      <c r="D22" s="34">
        <f>+C22+E22</f>
        <v>2539000</v>
      </c>
      <c r="E22" s="34">
        <f>SUM(E23:E32)</f>
        <v>0</v>
      </c>
    </row>
    <row r="23" spans="1:5" ht="16.5" customHeight="1">
      <c r="A23" s="15"/>
      <c r="B23" s="22" t="s">
        <v>125</v>
      </c>
      <c r="C23" s="30">
        <v>40000</v>
      </c>
      <c r="D23" s="30">
        <f>+C23+E23</f>
        <v>40000</v>
      </c>
      <c r="E23" s="30">
        <v>0</v>
      </c>
    </row>
    <row r="24" spans="1:5" ht="16.5" customHeight="1">
      <c r="A24" s="15"/>
      <c r="B24" s="22" t="s">
        <v>85</v>
      </c>
      <c r="C24" s="30">
        <v>1000000</v>
      </c>
      <c r="D24" s="30">
        <f aca="true" t="shared" si="2" ref="D24:D32">+C24+E24</f>
        <v>1000000</v>
      </c>
      <c r="E24" s="30">
        <v>0</v>
      </c>
    </row>
    <row r="25" spans="1:5" ht="16.5" customHeight="1">
      <c r="A25" s="4"/>
      <c r="B25" s="22" t="s">
        <v>43</v>
      </c>
      <c r="C25" s="30">
        <v>200000</v>
      </c>
      <c r="D25" s="30">
        <f t="shared" si="2"/>
        <v>200000</v>
      </c>
      <c r="E25" s="30">
        <v>0</v>
      </c>
    </row>
    <row r="26" spans="1:5" ht="16.5" customHeight="1">
      <c r="A26" s="4"/>
      <c r="B26" s="22" t="s">
        <v>48</v>
      </c>
      <c r="C26" s="30">
        <v>0</v>
      </c>
      <c r="D26" s="30">
        <f t="shared" si="2"/>
        <v>0</v>
      </c>
      <c r="E26" s="30">
        <v>0</v>
      </c>
    </row>
    <row r="27" spans="1:5" ht="16.5" customHeight="1">
      <c r="A27" s="4"/>
      <c r="B27" s="22" t="s">
        <v>49</v>
      </c>
      <c r="C27" s="30">
        <v>10000</v>
      </c>
      <c r="D27" s="30">
        <f t="shared" si="2"/>
        <v>10000</v>
      </c>
      <c r="E27" s="30">
        <v>0</v>
      </c>
    </row>
    <row r="28" spans="1:5" ht="16.5" customHeight="1">
      <c r="A28" s="4"/>
      <c r="B28" s="22" t="s">
        <v>71</v>
      </c>
      <c r="C28" s="30">
        <v>50000</v>
      </c>
      <c r="D28" s="30">
        <f t="shared" si="2"/>
        <v>50000</v>
      </c>
      <c r="E28" s="30">
        <v>0</v>
      </c>
    </row>
    <row r="29" spans="1:5" ht="16.5" customHeight="1">
      <c r="A29" s="4"/>
      <c r="B29" s="22" t="s">
        <v>54</v>
      </c>
      <c r="C29" s="30">
        <v>400000</v>
      </c>
      <c r="D29" s="30">
        <f t="shared" si="2"/>
        <v>400000</v>
      </c>
      <c r="E29" s="30">
        <v>0</v>
      </c>
    </row>
    <row r="30" spans="1:5" ht="16.5" customHeight="1">
      <c r="A30" s="22"/>
      <c r="B30" s="22" t="s">
        <v>44</v>
      </c>
      <c r="C30" s="30">
        <v>50000</v>
      </c>
      <c r="D30" s="30">
        <f t="shared" si="2"/>
        <v>50000</v>
      </c>
      <c r="E30" s="30">
        <v>0</v>
      </c>
    </row>
    <row r="31" spans="1:5" ht="16.5" customHeight="1">
      <c r="A31" s="22"/>
      <c r="B31" s="22" t="s">
        <v>90</v>
      </c>
      <c r="C31" s="30">
        <v>189000</v>
      </c>
      <c r="D31" s="30">
        <f t="shared" si="2"/>
        <v>189000</v>
      </c>
      <c r="E31" s="30">
        <v>0</v>
      </c>
    </row>
    <row r="32" spans="1:5" ht="16.5" customHeight="1">
      <c r="A32" s="22"/>
      <c r="B32" s="22" t="s">
        <v>91</v>
      </c>
      <c r="C32" s="30">
        <v>600000</v>
      </c>
      <c r="D32" s="30">
        <f t="shared" si="2"/>
        <v>600000</v>
      </c>
      <c r="E32" s="30">
        <v>0</v>
      </c>
    </row>
    <row r="33" spans="1:5" ht="12.75">
      <c r="A33" s="4"/>
      <c r="B33" s="4"/>
      <c r="C33" s="36"/>
      <c r="D33" s="36"/>
      <c r="E33" s="36"/>
    </row>
    <row r="34" spans="1:5" ht="21" customHeight="1">
      <c r="A34" s="15" t="s">
        <v>9</v>
      </c>
      <c r="B34" s="4"/>
      <c r="C34" s="34">
        <f>SUM(C35:C36)</f>
        <v>1341000</v>
      </c>
      <c r="D34" s="34">
        <f>+C34+E34</f>
        <v>1341000</v>
      </c>
      <c r="E34" s="34">
        <f>SUM(E35:E36)</f>
        <v>0</v>
      </c>
    </row>
    <row r="35" spans="1:5" ht="16.5" customHeight="1">
      <c r="A35" s="15"/>
      <c r="B35" s="22" t="s">
        <v>95</v>
      </c>
      <c r="C35" s="30">
        <v>830000</v>
      </c>
      <c r="D35" s="30">
        <f>+C35+E35</f>
        <v>830000</v>
      </c>
      <c r="E35" s="30">
        <v>0</v>
      </c>
    </row>
    <row r="36" spans="1:5" ht="16.5" customHeight="1">
      <c r="A36" s="15"/>
      <c r="B36" s="22" t="s">
        <v>116</v>
      </c>
      <c r="C36" s="30">
        <v>511000</v>
      </c>
      <c r="D36" s="30">
        <f>+C36+E36</f>
        <v>511000</v>
      </c>
      <c r="E36" s="30">
        <v>0</v>
      </c>
    </row>
    <row r="37" spans="1:5" ht="24" customHeight="1">
      <c r="A37" s="14" t="s">
        <v>0</v>
      </c>
      <c r="B37" s="16"/>
      <c r="C37" s="40">
        <f>C3+C22+C34</f>
        <v>51788500</v>
      </c>
      <c r="D37" s="40">
        <f>+C37+E37</f>
        <v>51788500</v>
      </c>
      <c r="E37" s="40">
        <f>E3+E22+E34</f>
        <v>0</v>
      </c>
    </row>
    <row r="38" spans="1:5" ht="11.25" customHeight="1">
      <c r="A38" s="17"/>
      <c r="B38" s="4"/>
      <c r="C38" s="30"/>
      <c r="D38" s="30"/>
      <c r="E38" s="30"/>
    </row>
    <row r="39" spans="1:5" ht="23.25">
      <c r="A39" s="17"/>
      <c r="B39" s="17" t="s">
        <v>52</v>
      </c>
      <c r="C39" s="30"/>
      <c r="D39" s="30"/>
      <c r="E39" s="30"/>
    </row>
    <row r="40" spans="1:5" ht="18.75" customHeight="1">
      <c r="A40" s="17"/>
      <c r="B40" s="13" t="s">
        <v>112</v>
      </c>
      <c r="C40" s="50">
        <f>8937000</f>
        <v>8937000</v>
      </c>
      <c r="D40" s="50">
        <f>+C40+E40</f>
        <v>11773110.56</v>
      </c>
      <c r="E40" s="50">
        <v>2836110.56</v>
      </c>
    </row>
    <row r="41" spans="1:5" ht="18.75" customHeight="1">
      <c r="A41" s="17"/>
      <c r="B41" s="13" t="s">
        <v>98</v>
      </c>
      <c r="C41" s="50">
        <v>120000</v>
      </c>
      <c r="D41" s="50">
        <f>+C41+E41</f>
        <v>120000</v>
      </c>
      <c r="E41" s="50">
        <v>0</v>
      </c>
    </row>
    <row r="42" spans="1:5" ht="18" customHeight="1">
      <c r="A42" s="17"/>
      <c r="B42" s="13" t="s">
        <v>72</v>
      </c>
      <c r="C42" s="50">
        <f>250000</f>
        <v>250000</v>
      </c>
      <c r="D42" s="50">
        <f>+C42+E42</f>
        <v>299911</v>
      </c>
      <c r="E42" s="50">
        <v>49911</v>
      </c>
    </row>
    <row r="43" spans="1:5" ht="18" customHeight="1">
      <c r="A43" s="4"/>
      <c r="B43" s="13" t="s">
        <v>27</v>
      </c>
      <c r="C43" s="35">
        <f>-725000</f>
        <v>-725000</v>
      </c>
      <c r="D43" s="50">
        <f>+C43+E43</f>
        <v>-861154.6</v>
      </c>
      <c r="E43" s="35">
        <v>-136154.6</v>
      </c>
    </row>
    <row r="44" spans="1:5" ht="24" customHeight="1">
      <c r="A44" s="14" t="s">
        <v>11</v>
      </c>
      <c r="B44" s="16"/>
      <c r="C44" s="40">
        <f>SUM(C40:C43)</f>
        <v>8582000</v>
      </c>
      <c r="D44" s="40">
        <f>+C44+E44</f>
        <v>11331866.96</v>
      </c>
      <c r="E44" s="40">
        <f>SUM(E40:E43)</f>
        <v>2749866.96</v>
      </c>
    </row>
    <row r="45" spans="1:5" ht="23.25">
      <c r="A45" s="17"/>
      <c r="B45" s="4"/>
      <c r="C45" s="36"/>
      <c r="D45" s="36"/>
      <c r="E45" s="36"/>
    </row>
    <row r="46" spans="1:5" ht="23.25">
      <c r="A46" s="14" t="s">
        <v>10</v>
      </c>
      <c r="B46" s="16"/>
      <c r="C46" s="33">
        <f>+C37+C44</f>
        <v>60370500</v>
      </c>
      <c r="D46" s="33">
        <f>+D37+D44</f>
        <v>63120366.96</v>
      </c>
      <c r="E46" s="33">
        <f>+E37+E44</f>
        <v>2749866.96</v>
      </c>
    </row>
    <row r="47" spans="3:5" ht="12.75">
      <c r="C47" s="37"/>
      <c r="D47" s="37"/>
      <c r="E47" s="37"/>
    </row>
    <row r="48" spans="2:5" ht="12.75">
      <c r="B48" s="26"/>
      <c r="C48" s="37"/>
      <c r="D48" s="37"/>
      <c r="E48" s="37"/>
    </row>
  </sheetData>
  <sheetProtection/>
  <printOptions horizontalCentered="1"/>
  <pageMargins left="0" right="0" top="0.3937007874015748" bottom="0.3937007874015748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85" zoomScaleNormal="85" zoomScalePageLayoutView="0" workbookViewId="0" topLeftCell="A1">
      <pane ySplit="1" topLeftCell="A41" activePane="bottomLeft" state="frozen"/>
      <selection pane="topLeft" activeCell="A1" sqref="A1"/>
      <selection pane="bottomLeft" activeCell="L62" sqref="L62"/>
    </sheetView>
  </sheetViews>
  <sheetFormatPr defaultColWidth="9.00390625" defaultRowHeight="16.5" customHeight="1"/>
  <cols>
    <col min="1" max="1" width="6.25390625" style="9" customWidth="1"/>
    <col min="2" max="2" width="69.625" style="9" customWidth="1"/>
    <col min="3" max="5" width="24.75390625" style="9" customWidth="1"/>
    <col min="6" max="6" width="12.875" style="9" bestFit="1" customWidth="1"/>
    <col min="7" max="16384" width="9.125" style="9" customWidth="1"/>
  </cols>
  <sheetData>
    <row r="1" spans="1:5" ht="33" customHeight="1">
      <c r="A1" s="7"/>
      <c r="B1" s="8" t="s">
        <v>50</v>
      </c>
      <c r="C1" s="25" t="s">
        <v>121</v>
      </c>
      <c r="D1" s="25" t="s">
        <v>122</v>
      </c>
      <c r="E1" s="25" t="s">
        <v>123</v>
      </c>
    </row>
    <row r="2" spans="1:5" ht="24" customHeight="1">
      <c r="A2" s="18" t="s">
        <v>2</v>
      </c>
      <c r="B2" s="6"/>
      <c r="C2" s="28">
        <f>SUM(C3:C18)</f>
        <v>17843000</v>
      </c>
      <c r="D2" s="28">
        <f>+C2+E2</f>
        <v>17843000</v>
      </c>
      <c r="E2" s="28">
        <f>SUM(E3:E18)</f>
        <v>0</v>
      </c>
    </row>
    <row r="3" spans="1:5" ht="16.5" customHeight="1">
      <c r="A3" s="10"/>
      <c r="B3" s="21" t="s">
        <v>60</v>
      </c>
      <c r="C3" s="27">
        <v>7200000</v>
      </c>
      <c r="D3" s="54">
        <f aca="true" t="shared" si="0" ref="D3:D18">+C3+E3</f>
        <v>7200000</v>
      </c>
      <c r="E3" s="27">
        <v>0</v>
      </c>
    </row>
    <row r="4" spans="1:5" ht="16.5" customHeight="1">
      <c r="A4" s="10"/>
      <c r="B4" s="21" t="s">
        <v>61</v>
      </c>
      <c r="C4" s="27">
        <v>2000000</v>
      </c>
      <c r="D4" s="54">
        <f t="shared" si="0"/>
        <v>2000000</v>
      </c>
      <c r="E4" s="27">
        <v>0</v>
      </c>
    </row>
    <row r="5" spans="1:5" ht="16.5" customHeight="1">
      <c r="A5" s="10"/>
      <c r="B5" s="21" t="s">
        <v>47</v>
      </c>
      <c r="C5" s="27">
        <v>25000</v>
      </c>
      <c r="D5" s="54">
        <f t="shared" si="0"/>
        <v>25000</v>
      </c>
      <c r="E5" s="27">
        <v>0</v>
      </c>
    </row>
    <row r="6" spans="1:5" ht="16.5" customHeight="1">
      <c r="A6" s="2"/>
      <c r="B6" s="21" t="s">
        <v>14</v>
      </c>
      <c r="C6" s="27">
        <v>320000</v>
      </c>
      <c r="D6" s="54">
        <f t="shared" si="0"/>
        <v>320000</v>
      </c>
      <c r="E6" s="27">
        <v>0</v>
      </c>
    </row>
    <row r="7" spans="1:5" ht="16.5" customHeight="1">
      <c r="A7" s="2"/>
      <c r="B7" s="21" t="s">
        <v>15</v>
      </c>
      <c r="C7" s="27">
        <f>60000+1800000+330000</f>
        <v>2190000</v>
      </c>
      <c r="D7" s="54">
        <f t="shared" si="0"/>
        <v>2190000</v>
      </c>
      <c r="E7" s="27">
        <v>0</v>
      </c>
    </row>
    <row r="8" spans="1:5" ht="16.5" customHeight="1">
      <c r="A8" s="2"/>
      <c r="B8" s="21" t="s">
        <v>16</v>
      </c>
      <c r="C8" s="29">
        <f>21600+183000+2400+648000</f>
        <v>855000</v>
      </c>
      <c r="D8" s="54">
        <f t="shared" si="0"/>
        <v>855000</v>
      </c>
      <c r="E8" s="29">
        <v>0</v>
      </c>
    </row>
    <row r="9" spans="1:6" ht="16.5" customHeight="1">
      <c r="A9" s="2"/>
      <c r="B9" s="21" t="s">
        <v>17</v>
      </c>
      <c r="C9" s="29">
        <v>48000</v>
      </c>
      <c r="D9" s="54">
        <f t="shared" si="0"/>
        <v>48000</v>
      </c>
      <c r="E9" s="29">
        <v>0</v>
      </c>
      <c r="F9" s="38"/>
    </row>
    <row r="10" spans="1:5" ht="16.5" customHeight="1">
      <c r="A10" s="2"/>
      <c r="B10" s="21" t="s">
        <v>18</v>
      </c>
      <c r="C10" s="29">
        <v>40000</v>
      </c>
      <c r="D10" s="54">
        <f t="shared" si="0"/>
        <v>40000</v>
      </c>
      <c r="E10" s="29">
        <v>0</v>
      </c>
    </row>
    <row r="11" spans="1:5" ht="16.5" customHeight="1">
      <c r="A11" s="2"/>
      <c r="B11" s="21" t="s">
        <v>19</v>
      </c>
      <c r="C11" s="29">
        <v>50000</v>
      </c>
      <c r="D11" s="54">
        <f t="shared" si="0"/>
        <v>50000</v>
      </c>
      <c r="E11" s="29">
        <v>0</v>
      </c>
    </row>
    <row r="12" spans="1:5" ht="16.5" customHeight="1">
      <c r="A12" s="2"/>
      <c r="B12" s="21" t="s">
        <v>26</v>
      </c>
      <c r="C12" s="29">
        <v>2540000</v>
      </c>
      <c r="D12" s="54">
        <f t="shared" si="0"/>
        <v>2540000</v>
      </c>
      <c r="E12" s="29">
        <v>0</v>
      </c>
    </row>
    <row r="13" spans="1:5" ht="16.5" customHeight="1">
      <c r="A13" s="2"/>
      <c r="B13" s="21" t="s">
        <v>20</v>
      </c>
      <c r="C13" s="27">
        <v>130000</v>
      </c>
      <c r="D13" s="54">
        <f t="shared" si="0"/>
        <v>130000</v>
      </c>
      <c r="E13" s="27">
        <v>0</v>
      </c>
    </row>
    <row r="14" spans="1:5" ht="16.5" customHeight="1">
      <c r="A14" s="2"/>
      <c r="B14" s="21" t="s">
        <v>101</v>
      </c>
      <c r="C14" s="27">
        <v>160000</v>
      </c>
      <c r="D14" s="54">
        <f t="shared" si="0"/>
        <v>160000</v>
      </c>
      <c r="E14" s="27">
        <v>0</v>
      </c>
    </row>
    <row r="15" spans="1:5" ht="16.5" customHeight="1">
      <c r="A15" s="2"/>
      <c r="B15" s="21" t="s">
        <v>76</v>
      </c>
      <c r="C15" s="27">
        <v>105000</v>
      </c>
      <c r="D15" s="54">
        <f t="shared" si="0"/>
        <v>105000</v>
      </c>
      <c r="E15" s="27">
        <v>0</v>
      </c>
    </row>
    <row r="16" spans="1:5" ht="16.5" customHeight="1">
      <c r="A16" s="2"/>
      <c r="B16" s="21" t="s">
        <v>96</v>
      </c>
      <c r="C16" s="27">
        <v>880000</v>
      </c>
      <c r="D16" s="54">
        <f t="shared" si="0"/>
        <v>880000</v>
      </c>
      <c r="E16" s="27">
        <v>0</v>
      </c>
    </row>
    <row r="17" spans="1:5" ht="16.5" customHeight="1">
      <c r="A17" s="2"/>
      <c r="B17" s="21" t="s">
        <v>92</v>
      </c>
      <c r="C17" s="27">
        <v>700000</v>
      </c>
      <c r="D17" s="54">
        <f t="shared" si="0"/>
        <v>700000</v>
      </c>
      <c r="E17" s="27">
        <v>0</v>
      </c>
    </row>
    <row r="18" spans="1:5" ht="16.5" customHeight="1">
      <c r="A18" s="2"/>
      <c r="B18" s="21" t="s">
        <v>93</v>
      </c>
      <c r="C18" s="27">
        <v>600000</v>
      </c>
      <c r="D18" s="54">
        <f t="shared" si="0"/>
        <v>600000</v>
      </c>
      <c r="E18" s="27">
        <v>0</v>
      </c>
    </row>
    <row r="19" spans="1:6" ht="24" customHeight="1">
      <c r="A19" s="19" t="s">
        <v>3</v>
      </c>
      <c r="B19" s="2"/>
      <c r="C19" s="60">
        <f>+C20</f>
        <v>24595000</v>
      </c>
      <c r="D19" s="60">
        <f>+C19+E19</f>
        <v>24707911</v>
      </c>
      <c r="E19" s="60">
        <f>+E20</f>
        <v>112911</v>
      </c>
      <c r="F19" s="26"/>
    </row>
    <row r="20" spans="1:6" ht="19.5" customHeight="1">
      <c r="A20" s="19"/>
      <c r="B20" s="45" t="s">
        <v>59</v>
      </c>
      <c r="C20" s="46">
        <f>SUM(C21:C49)-SUM(C30:C37)</f>
        <v>24595000</v>
      </c>
      <c r="D20" s="46">
        <f>+C20+E20</f>
        <v>24707911</v>
      </c>
      <c r="E20" s="46">
        <f>SUM(E21:E49)-SUM(E30:E37)</f>
        <v>112911</v>
      </c>
      <c r="F20" s="26"/>
    </row>
    <row r="21" spans="1:6" ht="16.5" customHeight="1">
      <c r="A21" s="19"/>
      <c r="B21" s="52" t="s">
        <v>108</v>
      </c>
      <c r="C21" s="63">
        <v>1900000</v>
      </c>
      <c r="D21" s="63">
        <f>+C21+E21</f>
        <v>1900000</v>
      </c>
      <c r="E21" s="63">
        <v>0</v>
      </c>
      <c r="F21" s="26"/>
    </row>
    <row r="22" spans="1:6" ht="16.5" customHeight="1">
      <c r="A22" s="19"/>
      <c r="B22" s="52" t="s">
        <v>66</v>
      </c>
      <c r="C22" s="63">
        <v>475000</v>
      </c>
      <c r="D22" s="63">
        <f aca="true" t="shared" si="1" ref="D22:D28">+C22+E22</f>
        <v>475000</v>
      </c>
      <c r="E22" s="63">
        <v>0</v>
      </c>
      <c r="F22" s="26"/>
    </row>
    <row r="23" spans="1:6" ht="16.5" customHeight="1">
      <c r="A23" s="19"/>
      <c r="B23" s="52" t="s">
        <v>67</v>
      </c>
      <c r="C23" s="63">
        <v>171000</v>
      </c>
      <c r="D23" s="63">
        <f t="shared" si="1"/>
        <v>171000</v>
      </c>
      <c r="E23" s="63">
        <v>0</v>
      </c>
      <c r="F23" s="26"/>
    </row>
    <row r="24" spans="1:6" ht="16.5" customHeight="1">
      <c r="A24" s="19"/>
      <c r="B24" s="52" t="s">
        <v>83</v>
      </c>
      <c r="C24" s="63">
        <v>1700000</v>
      </c>
      <c r="D24" s="63">
        <f t="shared" si="1"/>
        <v>1700000</v>
      </c>
      <c r="E24" s="63">
        <v>0</v>
      </c>
      <c r="F24" s="26"/>
    </row>
    <row r="25" spans="1:6" ht="16.5" customHeight="1">
      <c r="A25" s="19"/>
      <c r="B25" s="52" t="s">
        <v>69</v>
      </c>
      <c r="C25" s="63">
        <v>425000</v>
      </c>
      <c r="D25" s="63">
        <f t="shared" si="1"/>
        <v>425000</v>
      </c>
      <c r="E25" s="63">
        <v>0</v>
      </c>
      <c r="F25" s="26"/>
    </row>
    <row r="26" spans="1:6" ht="16.5" customHeight="1">
      <c r="A26" s="19"/>
      <c r="B26" s="52" t="s">
        <v>70</v>
      </c>
      <c r="C26" s="63">
        <v>153000</v>
      </c>
      <c r="D26" s="63">
        <f t="shared" si="1"/>
        <v>153000</v>
      </c>
      <c r="E26" s="63">
        <v>0</v>
      </c>
      <c r="F26" s="26"/>
    </row>
    <row r="27" spans="1:6" ht="16.5" customHeight="1">
      <c r="A27" s="5"/>
      <c r="B27" s="52" t="s">
        <v>107</v>
      </c>
      <c r="C27" s="53">
        <v>1200000</v>
      </c>
      <c r="D27" s="63">
        <f t="shared" si="1"/>
        <v>1223000</v>
      </c>
      <c r="E27" s="53">
        <v>23000</v>
      </c>
      <c r="F27" s="26"/>
    </row>
    <row r="28" spans="1:6" ht="16.5" customHeight="1">
      <c r="A28" s="5"/>
      <c r="B28" s="52" t="s">
        <v>97</v>
      </c>
      <c r="C28" s="53">
        <v>250000</v>
      </c>
      <c r="D28" s="63">
        <f t="shared" si="1"/>
        <v>250000</v>
      </c>
      <c r="E28" s="53">
        <v>0</v>
      </c>
      <c r="F28" s="26"/>
    </row>
    <row r="29" spans="1:6" ht="16.5" customHeight="1">
      <c r="A29" s="5"/>
      <c r="B29" s="52" t="s">
        <v>22</v>
      </c>
      <c r="C29" s="54">
        <f>SUM(C30:C37)</f>
        <v>5390000</v>
      </c>
      <c r="D29" s="54">
        <f>+C29+E29</f>
        <v>5390000</v>
      </c>
      <c r="E29" s="54">
        <f>SUM(E30:E37)</f>
        <v>0</v>
      </c>
      <c r="F29" s="26"/>
    </row>
    <row r="30" spans="1:6" ht="16.5" customHeight="1">
      <c r="A30" s="5"/>
      <c r="B30" s="57" t="s">
        <v>45</v>
      </c>
      <c r="C30" s="58">
        <v>1900000</v>
      </c>
      <c r="D30" s="58">
        <f>+C30+E30</f>
        <v>1900000</v>
      </c>
      <c r="E30" s="58">
        <v>0</v>
      </c>
      <c r="F30" s="26"/>
    </row>
    <row r="31" spans="1:6" ht="16.5" customHeight="1">
      <c r="A31" s="5"/>
      <c r="B31" s="57" t="s">
        <v>78</v>
      </c>
      <c r="C31" s="58">
        <v>850000</v>
      </c>
      <c r="D31" s="58">
        <f aca="true" t="shared" si="2" ref="D31:D37">+C31+E31</f>
        <v>850000</v>
      </c>
      <c r="E31" s="58">
        <v>0</v>
      </c>
      <c r="F31" s="26"/>
    </row>
    <row r="32" spans="1:6" ht="16.5" customHeight="1">
      <c r="A32" s="5"/>
      <c r="B32" s="57" t="s">
        <v>80</v>
      </c>
      <c r="C32" s="58">
        <v>900000</v>
      </c>
      <c r="D32" s="58">
        <f t="shared" si="2"/>
        <v>900000</v>
      </c>
      <c r="E32" s="58">
        <v>0</v>
      </c>
      <c r="F32" s="26"/>
    </row>
    <row r="33" spans="1:6" ht="16.5" customHeight="1">
      <c r="A33" s="5"/>
      <c r="B33" s="57" t="s">
        <v>46</v>
      </c>
      <c r="C33" s="58">
        <v>100000</v>
      </c>
      <c r="D33" s="58">
        <f t="shared" si="2"/>
        <v>100000</v>
      </c>
      <c r="E33" s="58">
        <v>0</v>
      </c>
      <c r="F33" s="26"/>
    </row>
    <row r="34" spans="1:6" ht="16.5" customHeight="1">
      <c r="A34" s="5"/>
      <c r="B34" s="57" t="s">
        <v>79</v>
      </c>
      <c r="C34" s="58">
        <v>550000</v>
      </c>
      <c r="D34" s="58">
        <f t="shared" si="2"/>
        <v>550000</v>
      </c>
      <c r="E34" s="58">
        <v>0</v>
      </c>
      <c r="F34" s="26"/>
    </row>
    <row r="35" spans="1:6" ht="16.5" customHeight="1">
      <c r="A35" s="5"/>
      <c r="B35" s="57" t="s">
        <v>99</v>
      </c>
      <c r="C35" s="58">
        <v>90000</v>
      </c>
      <c r="D35" s="58">
        <f t="shared" si="2"/>
        <v>90000</v>
      </c>
      <c r="E35" s="58">
        <v>0</v>
      </c>
      <c r="F35" s="26"/>
    </row>
    <row r="36" spans="1:6" ht="16.5" customHeight="1">
      <c r="A36" s="5"/>
      <c r="B36" s="57" t="s">
        <v>100</v>
      </c>
      <c r="C36" s="58">
        <v>200000</v>
      </c>
      <c r="D36" s="58">
        <f t="shared" si="2"/>
        <v>200000</v>
      </c>
      <c r="E36" s="58">
        <v>0</v>
      </c>
      <c r="F36" s="26"/>
    </row>
    <row r="37" spans="1:6" ht="16.5" customHeight="1">
      <c r="A37" s="5"/>
      <c r="B37" s="57" t="s">
        <v>87</v>
      </c>
      <c r="C37" s="58">
        <v>800000</v>
      </c>
      <c r="D37" s="58">
        <f t="shared" si="2"/>
        <v>800000</v>
      </c>
      <c r="E37" s="58">
        <v>0</v>
      </c>
      <c r="F37" s="26"/>
    </row>
    <row r="38" spans="1:6" ht="16.5" customHeight="1">
      <c r="A38" s="5"/>
      <c r="B38" s="52" t="s">
        <v>77</v>
      </c>
      <c r="C38" s="54">
        <v>650000</v>
      </c>
      <c r="D38" s="54">
        <f>+C38+E38</f>
        <v>650000</v>
      </c>
      <c r="E38" s="54">
        <v>0</v>
      </c>
      <c r="F38" s="26"/>
    </row>
    <row r="39" spans="1:6" ht="16.5" customHeight="1">
      <c r="A39" s="5"/>
      <c r="B39" s="52" t="s">
        <v>84</v>
      </c>
      <c r="C39" s="54">
        <v>5510000</v>
      </c>
      <c r="D39" s="54">
        <f aca="true" t="shared" si="3" ref="D39:D49">+C39+E39</f>
        <v>5510000</v>
      </c>
      <c r="E39" s="54">
        <v>0</v>
      </c>
      <c r="F39" s="26"/>
    </row>
    <row r="40" spans="1:6" ht="16.5" customHeight="1">
      <c r="A40" s="5"/>
      <c r="B40" s="52" t="s">
        <v>82</v>
      </c>
      <c r="C40" s="54">
        <v>1200000</v>
      </c>
      <c r="D40" s="54">
        <f t="shared" si="3"/>
        <v>1200000</v>
      </c>
      <c r="E40" s="54">
        <v>0</v>
      </c>
      <c r="F40" s="26"/>
    </row>
    <row r="41" spans="1:6" ht="16.5" customHeight="1">
      <c r="A41" s="5"/>
      <c r="B41" s="52" t="s">
        <v>111</v>
      </c>
      <c r="C41" s="54">
        <v>350000</v>
      </c>
      <c r="D41" s="54">
        <f t="shared" si="3"/>
        <v>350000</v>
      </c>
      <c r="E41" s="54">
        <v>0</v>
      </c>
      <c r="F41" s="26"/>
    </row>
    <row r="42" spans="1:6" ht="16.5" customHeight="1">
      <c r="A42" s="5"/>
      <c r="B42" s="52" t="s">
        <v>68</v>
      </c>
      <c r="C42" s="54">
        <v>210000</v>
      </c>
      <c r="D42" s="54">
        <f t="shared" si="3"/>
        <v>210000</v>
      </c>
      <c r="E42" s="54">
        <v>0</v>
      </c>
      <c r="F42" s="26"/>
    </row>
    <row r="43" spans="1:6" ht="16.5" customHeight="1">
      <c r="A43" s="5"/>
      <c r="B43" s="52" t="s">
        <v>21</v>
      </c>
      <c r="C43" s="53">
        <v>3391000</v>
      </c>
      <c r="D43" s="54">
        <f t="shared" si="3"/>
        <v>3391000</v>
      </c>
      <c r="E43" s="53">
        <v>0</v>
      </c>
      <c r="F43" s="26"/>
    </row>
    <row r="44" spans="1:6" ht="16.5" customHeight="1">
      <c r="A44" s="5"/>
      <c r="B44" s="52" t="s">
        <v>31</v>
      </c>
      <c r="C44" s="53">
        <v>500000</v>
      </c>
      <c r="D44" s="54">
        <f t="shared" si="3"/>
        <v>500000</v>
      </c>
      <c r="E44" s="53">
        <v>0</v>
      </c>
      <c r="F44" s="26"/>
    </row>
    <row r="45" spans="1:6" ht="16.5" customHeight="1">
      <c r="A45" s="5"/>
      <c r="B45" s="52" t="s">
        <v>115</v>
      </c>
      <c r="C45" s="53">
        <v>190000</v>
      </c>
      <c r="D45" s="54">
        <f t="shared" si="3"/>
        <v>190000</v>
      </c>
      <c r="E45" s="53">
        <v>0</v>
      </c>
      <c r="F45" s="26"/>
    </row>
    <row r="46" spans="1:7" ht="16.5" customHeight="1">
      <c r="A46" s="5"/>
      <c r="B46" s="52" t="s">
        <v>65</v>
      </c>
      <c r="C46" s="53">
        <v>400000</v>
      </c>
      <c r="D46" s="54">
        <f t="shared" si="3"/>
        <v>400000</v>
      </c>
      <c r="E46" s="53">
        <v>0</v>
      </c>
      <c r="F46" s="49"/>
      <c r="G46" s="48"/>
    </row>
    <row r="47" spans="1:6" ht="16.5" customHeight="1">
      <c r="A47" s="5"/>
      <c r="B47" s="52" t="s">
        <v>73</v>
      </c>
      <c r="C47" s="53">
        <v>200000</v>
      </c>
      <c r="D47" s="54">
        <f t="shared" si="3"/>
        <v>289911</v>
      </c>
      <c r="E47" s="53">
        <v>89911</v>
      </c>
      <c r="F47" s="26"/>
    </row>
    <row r="48" spans="1:6" ht="16.5" customHeight="1">
      <c r="A48" s="5"/>
      <c r="B48" s="52" t="s">
        <v>89</v>
      </c>
      <c r="C48" s="53">
        <v>230000</v>
      </c>
      <c r="D48" s="54">
        <f t="shared" si="3"/>
        <v>230000</v>
      </c>
      <c r="E48" s="53">
        <v>0</v>
      </c>
      <c r="F48" s="26"/>
    </row>
    <row r="49" spans="1:6" ht="16.5" customHeight="1">
      <c r="A49" s="5"/>
      <c r="B49" s="52" t="s">
        <v>88</v>
      </c>
      <c r="C49" s="53">
        <v>100000</v>
      </c>
      <c r="D49" s="54">
        <f t="shared" si="3"/>
        <v>100000</v>
      </c>
      <c r="E49" s="53">
        <v>0</v>
      </c>
      <c r="F49" s="26"/>
    </row>
    <row r="50" spans="1:6" ht="24" customHeight="1">
      <c r="A50" s="20" t="s">
        <v>4</v>
      </c>
      <c r="B50" s="59"/>
      <c r="C50" s="60">
        <f>SUM(C51,C53)</f>
        <v>16646000</v>
      </c>
      <c r="D50" s="60">
        <f>+C50+E50</f>
        <v>16846000</v>
      </c>
      <c r="E50" s="60">
        <f>SUM(E51,E53)</f>
        <v>200000</v>
      </c>
      <c r="F50" s="26"/>
    </row>
    <row r="51" spans="1:6" ht="19.5" customHeight="1">
      <c r="A51" s="47"/>
      <c r="B51" s="59" t="s">
        <v>64</v>
      </c>
      <c r="C51" s="61">
        <f>SUM(C52:C52)</f>
        <v>4000000</v>
      </c>
      <c r="D51" s="61">
        <f>+C51+E51</f>
        <v>4200000</v>
      </c>
      <c r="E51" s="61">
        <f>SUM(E52:E52)</f>
        <v>200000</v>
      </c>
      <c r="F51" s="26"/>
    </row>
    <row r="52" spans="1:5" ht="16.5" customHeight="1">
      <c r="A52" s="24"/>
      <c r="B52" s="62" t="s">
        <v>30</v>
      </c>
      <c r="C52" s="53">
        <v>4000000</v>
      </c>
      <c r="D52" s="53">
        <f>+C52+E52</f>
        <v>4200000</v>
      </c>
      <c r="E52" s="53">
        <v>200000</v>
      </c>
    </row>
    <row r="53" spans="1:5" ht="19.5" customHeight="1">
      <c r="A53" s="24"/>
      <c r="B53" s="59" t="s">
        <v>58</v>
      </c>
      <c r="C53" s="61">
        <f>SUM(C54:C64)</f>
        <v>12646000</v>
      </c>
      <c r="D53" s="61">
        <f>+C53+E53</f>
        <v>12646000</v>
      </c>
      <c r="E53" s="61">
        <f>SUM(E54:E64)</f>
        <v>0</v>
      </c>
    </row>
    <row r="54" spans="1:5" ht="16.5" customHeight="1">
      <c r="A54" s="24"/>
      <c r="B54" s="62" t="s">
        <v>29</v>
      </c>
      <c r="C54" s="53">
        <v>700000</v>
      </c>
      <c r="D54" s="53">
        <f>+C54+E54</f>
        <v>700000</v>
      </c>
      <c r="E54" s="53">
        <v>0</v>
      </c>
    </row>
    <row r="55" spans="1:5" ht="16.5" customHeight="1">
      <c r="A55" s="24"/>
      <c r="B55" s="62" t="s">
        <v>109</v>
      </c>
      <c r="C55" s="53">
        <v>2400000</v>
      </c>
      <c r="D55" s="53">
        <f aca="true" t="shared" si="4" ref="D55:D64">+C55+E55</f>
        <v>2400000</v>
      </c>
      <c r="E55" s="53">
        <v>0</v>
      </c>
    </row>
    <row r="56" spans="1:5" ht="16.5" customHeight="1">
      <c r="A56" s="24"/>
      <c r="B56" s="62" t="s">
        <v>104</v>
      </c>
      <c r="C56" s="53">
        <v>920000</v>
      </c>
      <c r="D56" s="53">
        <f t="shared" si="4"/>
        <v>920000</v>
      </c>
      <c r="E56" s="53">
        <v>0</v>
      </c>
    </row>
    <row r="57" spans="1:5" ht="16.5" customHeight="1">
      <c r="A57" s="24"/>
      <c r="B57" s="62" t="s">
        <v>105</v>
      </c>
      <c r="C57" s="53">
        <v>830000</v>
      </c>
      <c r="D57" s="53">
        <f t="shared" si="4"/>
        <v>830000</v>
      </c>
      <c r="E57" s="53">
        <v>0</v>
      </c>
    </row>
    <row r="58" spans="1:5" ht="16.5" customHeight="1">
      <c r="A58" s="24"/>
      <c r="B58" s="62" t="s">
        <v>106</v>
      </c>
      <c r="C58" s="53">
        <v>520000</v>
      </c>
      <c r="D58" s="53">
        <f t="shared" si="4"/>
        <v>520000</v>
      </c>
      <c r="E58" s="53">
        <v>0</v>
      </c>
    </row>
    <row r="59" spans="1:5" ht="16.5" customHeight="1">
      <c r="A59" s="24"/>
      <c r="B59" s="62" t="s">
        <v>103</v>
      </c>
      <c r="C59" s="53">
        <v>0</v>
      </c>
      <c r="D59" s="53">
        <f t="shared" si="4"/>
        <v>0</v>
      </c>
      <c r="E59" s="53">
        <v>0</v>
      </c>
    </row>
    <row r="60" spans="1:5" ht="16.5" customHeight="1">
      <c r="A60" s="24"/>
      <c r="B60" s="62" t="s">
        <v>102</v>
      </c>
      <c r="C60" s="53">
        <v>240000</v>
      </c>
      <c r="D60" s="53">
        <f t="shared" si="4"/>
        <v>240000</v>
      </c>
      <c r="E60" s="53">
        <v>0</v>
      </c>
    </row>
    <row r="61" spans="1:5" ht="16.5" customHeight="1">
      <c r="A61" s="24"/>
      <c r="B61" s="62" t="s">
        <v>113</v>
      </c>
      <c r="C61" s="53">
        <v>1200000</v>
      </c>
      <c r="D61" s="53">
        <f t="shared" si="4"/>
        <v>1200000</v>
      </c>
      <c r="E61" s="53">
        <v>0</v>
      </c>
    </row>
    <row r="62" spans="1:5" ht="16.5" customHeight="1">
      <c r="A62" s="24"/>
      <c r="B62" s="62" t="s">
        <v>120</v>
      </c>
      <c r="C62" s="53">
        <v>430000</v>
      </c>
      <c r="D62" s="53">
        <f t="shared" si="4"/>
        <v>430000</v>
      </c>
      <c r="E62" s="53">
        <v>0</v>
      </c>
    </row>
    <row r="63" spans="1:5" ht="16.5" customHeight="1">
      <c r="A63" s="24"/>
      <c r="B63" s="62" t="s">
        <v>118</v>
      </c>
      <c r="C63" s="53">
        <v>6000</v>
      </c>
      <c r="D63" s="53">
        <f t="shared" si="4"/>
        <v>6000</v>
      </c>
      <c r="E63" s="53">
        <v>0</v>
      </c>
    </row>
    <row r="64" spans="1:5" ht="16.5" customHeight="1">
      <c r="A64" s="24"/>
      <c r="B64" s="62" t="s">
        <v>114</v>
      </c>
      <c r="C64" s="53">
        <v>5400000</v>
      </c>
      <c r="D64" s="53">
        <f t="shared" si="4"/>
        <v>5400000</v>
      </c>
      <c r="E64" s="53">
        <v>0</v>
      </c>
    </row>
    <row r="65" spans="1:5" ht="24" customHeight="1">
      <c r="A65" s="20" t="s">
        <v>5</v>
      </c>
      <c r="B65" s="1"/>
      <c r="C65" s="31">
        <f>SUM(C66:C66)</f>
        <v>108000</v>
      </c>
      <c r="D65" s="31">
        <f>+C65+E65</f>
        <v>113000</v>
      </c>
      <c r="E65" s="31">
        <f>SUM(E66:E66)</f>
        <v>5000</v>
      </c>
    </row>
    <row r="66" spans="1:5" ht="16.5" customHeight="1">
      <c r="A66" s="3"/>
      <c r="B66" s="23" t="s">
        <v>62</v>
      </c>
      <c r="C66" s="30">
        <v>108000</v>
      </c>
      <c r="D66" s="30">
        <f>+C66+E66</f>
        <v>113000</v>
      </c>
      <c r="E66" s="30">
        <v>5000</v>
      </c>
    </row>
    <row r="67" spans="1:5" ht="24" customHeight="1">
      <c r="A67" s="15" t="s">
        <v>6</v>
      </c>
      <c r="B67" s="3"/>
      <c r="C67" s="31">
        <f>SUM(C68:C74)</f>
        <v>377100</v>
      </c>
      <c r="D67" s="31">
        <f>+C67+E67</f>
        <v>409100</v>
      </c>
      <c r="E67" s="31">
        <f>SUM(E68:E74)</f>
        <v>32000</v>
      </c>
    </row>
    <row r="68" spans="1:5" ht="16.5" customHeight="1">
      <c r="A68" s="11"/>
      <c r="B68" s="22" t="s">
        <v>57</v>
      </c>
      <c r="C68" s="32">
        <v>100000</v>
      </c>
      <c r="D68" s="32">
        <f>+C68+E68</f>
        <v>100000</v>
      </c>
      <c r="E68" s="32">
        <v>0</v>
      </c>
    </row>
    <row r="69" spans="1:5" ht="16.5" customHeight="1">
      <c r="A69" s="11"/>
      <c r="B69" s="22" t="s">
        <v>94</v>
      </c>
      <c r="C69" s="32">
        <v>7100</v>
      </c>
      <c r="D69" s="32">
        <f aca="true" t="shared" si="5" ref="D69:D74">+C69+E69</f>
        <v>7100</v>
      </c>
      <c r="E69" s="32">
        <v>0</v>
      </c>
    </row>
    <row r="70" spans="1:5" ht="16.5" customHeight="1">
      <c r="A70" s="11"/>
      <c r="B70" s="21" t="s">
        <v>23</v>
      </c>
      <c r="C70" s="32">
        <v>80000</v>
      </c>
      <c r="D70" s="32">
        <f t="shared" si="5"/>
        <v>80000</v>
      </c>
      <c r="E70" s="32">
        <v>0</v>
      </c>
    </row>
    <row r="71" spans="1:5" ht="16.5" customHeight="1">
      <c r="A71" s="11"/>
      <c r="B71" s="22" t="s">
        <v>24</v>
      </c>
      <c r="C71" s="30">
        <v>80000</v>
      </c>
      <c r="D71" s="32">
        <f t="shared" si="5"/>
        <v>112000</v>
      </c>
      <c r="E71" s="30">
        <v>32000</v>
      </c>
    </row>
    <row r="72" spans="1:5" ht="16.5" customHeight="1">
      <c r="A72" s="11"/>
      <c r="B72" s="22" t="s">
        <v>74</v>
      </c>
      <c r="C72" s="30">
        <v>40000</v>
      </c>
      <c r="D72" s="32">
        <f t="shared" si="5"/>
        <v>40000</v>
      </c>
      <c r="E72" s="30">
        <v>0</v>
      </c>
    </row>
    <row r="73" spans="1:5" ht="16.5" customHeight="1">
      <c r="A73" s="11"/>
      <c r="B73" s="22" t="s">
        <v>75</v>
      </c>
      <c r="C73" s="30">
        <v>40000</v>
      </c>
      <c r="D73" s="32">
        <f t="shared" si="5"/>
        <v>40000</v>
      </c>
      <c r="E73" s="30">
        <v>0</v>
      </c>
    </row>
    <row r="74" spans="1:5" ht="16.5" customHeight="1">
      <c r="A74" s="11"/>
      <c r="B74" s="22" t="s">
        <v>55</v>
      </c>
      <c r="C74" s="30">
        <v>30000</v>
      </c>
      <c r="D74" s="32">
        <f t="shared" si="5"/>
        <v>30000</v>
      </c>
      <c r="E74" s="30">
        <v>0</v>
      </c>
    </row>
    <row r="75" spans="1:5" ht="24" customHeight="1">
      <c r="A75" s="15" t="s">
        <v>1</v>
      </c>
      <c r="B75" s="3"/>
      <c r="C75" s="31">
        <f>SUM(C76:C79)</f>
        <v>801400</v>
      </c>
      <c r="D75" s="31">
        <f aca="true" t="shared" si="6" ref="D75:D80">+C75+E75</f>
        <v>3201355.96</v>
      </c>
      <c r="E75" s="31">
        <f>SUM(E76:E79)</f>
        <v>2399955.96</v>
      </c>
    </row>
    <row r="76" spans="1:5" ht="16.5" customHeight="1">
      <c r="A76" s="12"/>
      <c r="B76" s="21" t="s">
        <v>53</v>
      </c>
      <c r="C76" s="32">
        <v>77900</v>
      </c>
      <c r="D76" s="32">
        <f t="shared" si="6"/>
        <v>77900</v>
      </c>
      <c r="E76" s="32">
        <v>0</v>
      </c>
    </row>
    <row r="77" spans="1:5" ht="16.5" customHeight="1">
      <c r="A77" s="12"/>
      <c r="B77" s="21" t="s">
        <v>56</v>
      </c>
      <c r="C77" s="32">
        <v>72000</v>
      </c>
      <c r="D77" s="32">
        <f t="shared" si="6"/>
        <v>72000</v>
      </c>
      <c r="E77" s="32">
        <v>0</v>
      </c>
    </row>
    <row r="78" spans="1:5" ht="16.5" customHeight="1">
      <c r="A78" s="12"/>
      <c r="B78" s="21" t="s">
        <v>86</v>
      </c>
      <c r="C78" s="32">
        <v>30000</v>
      </c>
      <c r="D78" s="32">
        <f t="shared" si="6"/>
        <v>30000</v>
      </c>
      <c r="E78" s="32">
        <v>0</v>
      </c>
    </row>
    <row r="79" spans="1:5" ht="16.5" customHeight="1">
      <c r="A79" s="12"/>
      <c r="B79" s="21" t="s">
        <v>25</v>
      </c>
      <c r="C79" s="32">
        <v>621500</v>
      </c>
      <c r="D79" s="32">
        <f t="shared" si="6"/>
        <v>3021455.96</v>
      </c>
      <c r="E79" s="32">
        <v>2399955.96</v>
      </c>
    </row>
    <row r="80" spans="1:5" ht="29.25" customHeight="1">
      <c r="A80" s="55" t="s">
        <v>28</v>
      </c>
      <c r="B80" s="56"/>
      <c r="C80" s="33">
        <f>SUM(C75,C67,C65,C50,C19,C2)</f>
        <v>60370500</v>
      </c>
      <c r="D80" s="33">
        <f t="shared" si="6"/>
        <v>63120366.96</v>
      </c>
      <c r="E80" s="33">
        <f>SUM(E75,E67,E65,E50,E19,E2)</f>
        <v>2749866.96</v>
      </c>
    </row>
  </sheetData>
  <sheetProtection/>
  <printOptions gridLines="1" horizontalCentered="1"/>
  <pageMargins left="0" right="0" top="0.5905511811023623" bottom="0.5905511811023623" header="0.5118110236220472" footer="0.5118110236220472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D9" sqref="D9"/>
    </sheetView>
  </sheetViews>
  <sheetFormatPr defaultColWidth="9.00390625" defaultRowHeight="12.75"/>
  <cols>
    <col min="3" max="3" width="22.125" style="0" customWidth="1"/>
    <col min="4" max="4" width="31.25390625" style="0" customWidth="1"/>
  </cols>
  <sheetData>
    <row r="1" spans="1:4" ht="35.25" customHeight="1">
      <c r="A1" s="41"/>
      <c r="B1" s="41"/>
      <c r="C1" s="41"/>
      <c r="D1" s="41"/>
    </row>
    <row r="2" spans="1:4" ht="12.75">
      <c r="A2" s="42"/>
      <c r="B2" s="41"/>
      <c r="C2" s="41"/>
      <c r="D2" s="41"/>
    </row>
    <row r="3" spans="1:4" ht="12.75">
      <c r="A3" s="41"/>
      <c r="B3" s="41"/>
      <c r="C3" s="41"/>
      <c r="D3" s="41"/>
    </row>
    <row r="4" spans="1:4" ht="12.75">
      <c r="A4" s="43"/>
      <c r="B4" s="41"/>
      <c r="C4" s="41"/>
      <c r="D4" s="41"/>
    </row>
    <row r="5" spans="1:4" ht="12.75">
      <c r="A5" s="43"/>
      <c r="B5" s="41"/>
      <c r="C5" s="41"/>
      <c r="D5" s="41"/>
    </row>
    <row r="6" spans="1:4" ht="12.75">
      <c r="A6" s="43"/>
      <c r="B6" s="41"/>
      <c r="C6" s="41"/>
      <c r="D6" s="41"/>
    </row>
    <row r="7" spans="1:4" ht="12.75">
      <c r="A7" s="43"/>
      <c r="B7" s="41"/>
      <c r="C7" s="41"/>
      <c r="D7" s="41"/>
    </row>
    <row r="9" ht="12.75">
      <c r="A9" s="43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Hana Matuchova</cp:lastModifiedBy>
  <cp:lastPrinted>2018-06-13T12:07:31Z</cp:lastPrinted>
  <dcterms:created xsi:type="dcterms:W3CDTF">1999-03-23T12:22:39Z</dcterms:created>
  <dcterms:modified xsi:type="dcterms:W3CDTF">2018-06-13T12:09:25Z</dcterms:modified>
  <cp:category/>
  <cp:version/>
  <cp:contentType/>
  <cp:contentStatus/>
</cp:coreProperties>
</file>